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086D4D0B-1F63-41F6-BF72-5496DF5E701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第三号第一様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38" i="1"/>
  <c r="E37" i="1"/>
  <c r="E36" i="1"/>
  <c r="E35" i="1"/>
  <c r="I34" i="1"/>
  <c r="E34" i="1"/>
  <c r="I33" i="1"/>
  <c r="E33" i="1"/>
  <c r="I32" i="1"/>
  <c r="E32" i="1"/>
  <c r="I31" i="1"/>
  <c r="H31" i="1"/>
  <c r="G31" i="1"/>
  <c r="E31" i="1"/>
  <c r="I30" i="1"/>
  <c r="E30" i="1"/>
  <c r="I29" i="1"/>
  <c r="E29" i="1"/>
  <c r="I28" i="1"/>
  <c r="E28" i="1"/>
  <c r="H27" i="1"/>
  <c r="H39" i="1" s="1"/>
  <c r="G27" i="1"/>
  <c r="I27" i="1" s="1"/>
  <c r="E27" i="1"/>
  <c r="I26" i="1"/>
  <c r="E26" i="1"/>
  <c r="E25" i="1"/>
  <c r="D24" i="1"/>
  <c r="C24" i="1"/>
  <c r="E24" i="1" s="1"/>
  <c r="I23" i="1"/>
  <c r="E23" i="1"/>
  <c r="I22" i="1"/>
  <c r="E22" i="1"/>
  <c r="I21" i="1"/>
  <c r="D21" i="1"/>
  <c r="C21" i="1"/>
  <c r="E21" i="1" s="1"/>
  <c r="H20" i="1"/>
  <c r="G20" i="1"/>
  <c r="I20" i="1" s="1"/>
  <c r="D20" i="1"/>
  <c r="C20" i="1"/>
  <c r="E20" i="1" s="1"/>
  <c r="E19" i="1"/>
  <c r="E18" i="1"/>
  <c r="E17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I9" i="1" s="1"/>
  <c r="G9" i="1"/>
  <c r="G24" i="1" s="1"/>
  <c r="D9" i="1"/>
  <c r="D40" i="1" s="1"/>
  <c r="C9" i="1"/>
  <c r="E9" i="1" s="1"/>
  <c r="I24" i="1" l="1"/>
  <c r="G39" i="1"/>
  <c r="I39" i="1" s="1"/>
  <c r="C40" i="1"/>
  <c r="E40" i="1" s="1"/>
  <c r="H24" i="1"/>
  <c r="H40" i="1" s="1"/>
  <c r="G40" i="1" l="1"/>
  <c r="I40" i="1" s="1"/>
</calcChain>
</file>

<file path=xl/sharedStrings.xml><?xml version="1.0" encoding="utf-8"?>
<sst xmlns="http://schemas.openxmlformats.org/spreadsheetml/2006/main" count="68" uniqueCount="64">
  <si>
    <t>第三号第一様式（第二十七条第四項関係）</t>
    <phoneticPr fontId="4"/>
  </si>
  <si>
    <t>法人単位貸借対照表</t>
    <phoneticPr fontId="5"/>
  </si>
  <si>
    <t>令和2年3月31日現在</t>
    <phoneticPr fontId="5"/>
  </si>
  <si>
    <t>（単位：円）</t>
    <phoneticPr fontId="4"/>
  </si>
  <si>
    <t>資産の部</t>
    <phoneticPr fontId="5"/>
  </si>
  <si>
    <t>負債の部</t>
    <phoneticPr fontId="5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</si>
  <si>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</si>
  <si>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</si>
  <si>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</si>
  <si>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</si>
  <si>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</si>
  <si>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</si>
  <si>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</si>
  <si>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事業未収金</t>
  </si>
  <si>
    <t>　その他の未払金</t>
  </si>
  <si>
    <t>　未収金</t>
  </si>
  <si>
    <t>　１年以内返済予定リース債務</t>
  </si>
  <si>
    <t>　未収補助金</t>
  </si>
  <si>
    <t>　預り金</t>
  </si>
  <si>
    <t>　未収収益</t>
  </si>
  <si>
    <t>　職員預り金</t>
  </si>
  <si>
    <t>　立替金</t>
  </si>
  <si>
    <t>　仮受金</t>
  </si>
  <si>
    <t>　前払金</t>
  </si>
  <si>
    <t>　仮払金</t>
  </si>
  <si>
    <t>　その他の流動資産</t>
  </si>
  <si>
    <t>　徴収不能引当金</t>
  </si>
  <si>
    <t>固定資産</t>
  </si>
  <si>
    <t>固定負債</t>
  </si>
  <si>
    <t>基本財産</t>
  </si>
  <si>
    <t>　リース債務</t>
  </si>
  <si>
    <t>　土地</t>
  </si>
  <si>
    <t>　サービス区分間長期借入金</t>
  </si>
  <si>
    <t>　定期預金</t>
  </si>
  <si>
    <t>　退職給付引当金</t>
  </si>
  <si>
    <t>その他の固定資産</t>
  </si>
  <si>
    <t>負債の部合計</t>
  </si>
  <si>
    <t>純資産の部</t>
  </si>
  <si>
    <t>　建物</t>
  </si>
  <si>
    <t>基本金</t>
  </si>
  <si>
    <t>　構築物</t>
  </si>
  <si>
    <t>基金</t>
  </si>
  <si>
    <t>　車輌運搬具</t>
  </si>
  <si>
    <t>　福祉事業基金</t>
  </si>
  <si>
    <t>　器具及び備品</t>
  </si>
  <si>
    <t>　財政調整基金</t>
  </si>
  <si>
    <t>　有形リース資産</t>
  </si>
  <si>
    <t>国庫補助金等特別積立金</t>
  </si>
  <si>
    <t>　ソフトウェア</t>
  </si>
  <si>
    <t>その他の積立金</t>
  </si>
  <si>
    <t>　無形リース資産</t>
  </si>
  <si>
    <t>　介護保険事業積立金</t>
  </si>
  <si>
    <t>　民生融金貸付金</t>
  </si>
  <si>
    <t>次期繰越活動増減差額</t>
  </si>
  <si>
    <t>　サービス区分間長期貸付金</t>
  </si>
  <si>
    <t>（うち当期活動増減差額）</t>
  </si>
  <si>
    <t>　退職手当積立基金預け金</t>
  </si>
  <si>
    <t>　社会福祉事業基金積立資産</t>
  </si>
  <si>
    <t>　財政調整基金積立資産</t>
  </si>
  <si>
    <t>　介護保険事業積立資産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</si>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</sst>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horizontal="left" vertical="top"/>
    </xf>
    <xf numFmtId="0" fontId="9" fillId="0" borderId="0"/>
  </cellStyleXfs>
  <cellXfs count="30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right" vertical="center" shrinkToFit="1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vertical="center"/>
    </xf>
    <xf numFmtId="0" fontId="8" fillId="0" borderId="4" xfId="1" applyNumberFormat="1" applyFont="1" applyFill="1" applyBorder="1" applyAlignment="1">
      <alignment horizontal="left" vertical="top" shrinkToFit="1"/>
    </xf>
    <xf numFmtId="176" fontId="10" fillId="0" borderId="4" xfId="1" applyNumberFormat="1" applyFont="1" applyFill="1" applyBorder="1" applyAlignment="1" applyProtection="1">
      <alignment vertical="top" shrinkToFit="1"/>
      <protection locked="0"/>
    </xf>
    <xf numFmtId="176" fontId="10" fillId="0" borderId="4" xfId="0" applyNumberFormat="1" applyFont="1" applyFill="1" applyBorder="1" applyAlignment="1" applyProtection="1">
      <alignment vertical="center"/>
      <protection locked="0"/>
    </xf>
    <xf numFmtId="0" fontId="8" fillId="0" borderId="5" xfId="1" applyNumberFormat="1" applyFont="1" applyFill="1" applyBorder="1" applyAlignment="1">
      <alignment horizontal="left" vertical="top" shrinkToFit="1"/>
    </xf>
    <xf numFmtId="176" fontId="10" fillId="0" borderId="5" xfId="1" applyNumberFormat="1" applyFont="1" applyFill="1" applyBorder="1" applyAlignment="1" applyProtection="1">
      <alignment vertical="top" shrinkToFit="1"/>
      <protection locked="0"/>
    </xf>
    <xf numFmtId="176" fontId="10" fillId="0" borderId="5" xfId="0" applyNumberFormat="1" applyFont="1" applyFill="1" applyBorder="1" applyAlignment="1" applyProtection="1">
      <alignment vertical="center"/>
      <protection locked="0"/>
    </xf>
    <xf numFmtId="0" fontId="8" fillId="0" borderId="6" xfId="1" applyNumberFormat="1" applyFont="1" applyFill="1" applyBorder="1" applyAlignment="1">
      <alignment horizontal="left" vertical="top" shrinkToFit="1"/>
    </xf>
    <xf numFmtId="176" fontId="10" fillId="0" borderId="6" xfId="1" applyNumberFormat="1" applyFont="1" applyFill="1" applyBorder="1" applyAlignment="1" applyProtection="1">
      <alignment vertical="top" shrinkToFit="1"/>
      <protection locked="0"/>
    </xf>
    <xf numFmtId="176" fontId="10" fillId="0" borderId="6" xfId="0" applyNumberFormat="1" applyFont="1" applyFill="1" applyBorder="1" applyAlignment="1" applyProtection="1">
      <alignment vertical="center"/>
      <protection locked="0"/>
    </xf>
    <xf numFmtId="0" fontId="8" fillId="0" borderId="1" xfId="1" applyNumberFormat="1" applyFont="1" applyFill="1" applyBorder="1" applyAlignment="1">
      <alignment horizontal="center" vertical="center" shrinkToFit="1"/>
    </xf>
    <xf numFmtId="0" fontId="8" fillId="0" borderId="2" xfId="1" applyNumberFormat="1" applyFont="1" applyFill="1" applyBorder="1" applyAlignment="1">
      <alignment horizontal="center" vertical="center" shrinkToFit="1"/>
    </xf>
    <xf numFmtId="0" fontId="8" fillId="0" borderId="3" xfId="1" applyNumberFormat="1" applyFont="1" applyFill="1" applyBorder="1" applyAlignment="1">
      <alignment horizontal="center" vertical="center" shrinkToFit="1"/>
    </xf>
    <xf numFmtId="0" fontId="8" fillId="0" borderId="7" xfId="1" applyNumberFormat="1" applyFont="1" applyFill="1" applyBorder="1" applyAlignment="1">
      <alignment horizontal="left" vertical="top" shrinkToFit="1"/>
    </xf>
    <xf numFmtId="176" fontId="10" fillId="0" borderId="7" xfId="1" applyNumberFormat="1" applyFont="1" applyFill="1" applyBorder="1" applyAlignment="1" applyProtection="1">
      <alignment vertical="top" shrinkToFit="1"/>
      <protection locked="0"/>
    </xf>
    <xf numFmtId="0" fontId="8" fillId="0" borderId="4" xfId="1" applyNumberFormat="1" applyFont="1" applyFill="1" applyBorder="1" applyAlignment="1">
      <alignment vertical="center" shrinkToFit="1"/>
    </xf>
    <xf numFmtId="176" fontId="10" fillId="0" borderId="4" xfId="1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DE2C3A1B-0EFC-41E4-92DC-0C9F5CDD421A}"/>
    <cellStyle name="標準 3" xfId="2" xr:uid="{A53315A3-61F2-4F07-BB3C-DF3571CE69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0"/>
  <sheetViews>
    <sheetView tabSelected="1" workbookViewId="0">
      <selection activeCell="F19" sqref="F19"/>
    </sheetView>
  </sheetViews>
  <sheetFormatPr defaultRowHeight="18.75"/>
  <cols>
    <col min="1" max="1" width="1.5" style="1" customWidth="1"/>
    <col min="2" max="2" width="31.125" style="1" customWidth="1"/>
    <col min="3" max="5" width="20.75" style="1" customWidth="1"/>
    <col min="6" max="6" width="31.125" style="1" customWidth="1"/>
    <col min="7" max="9" width="20.75" style="1" customWidth="1"/>
  </cols>
  <sheetData>
    <row r="2" spans="2:9" ht="21">
      <c r="B2" s="2"/>
      <c r="H2" s="3"/>
      <c r="I2" s="3" t="s">
        <v>0</v>
      </c>
    </row>
    <row r="3" spans="2:9" ht="21">
      <c r="B3" s="4" t="s">
        <v>1</v>
      </c>
      <c r="C3" s="4"/>
      <c r="D3" s="4"/>
      <c r="E3" s="4"/>
      <c r="F3" s="4"/>
      <c r="G3" s="4"/>
      <c r="H3" s="4"/>
      <c r="I3" s="4"/>
    </row>
    <row r="4" spans="2:9" ht="21">
      <c r="B4" s="5"/>
      <c r="C4" s="2"/>
    </row>
    <row r="5" spans="2:9" ht="21">
      <c r="B5" s="6" t="s">
        <v>2</v>
      </c>
      <c r="C5" s="6"/>
      <c r="D5" s="6"/>
      <c r="E5" s="6"/>
      <c r="F5" s="6"/>
      <c r="G5" s="6"/>
      <c r="H5" s="6"/>
      <c r="I5" s="6"/>
    </row>
    <row r="6" spans="2:9">
      <c r="B6" s="7"/>
      <c r="I6" s="8" t="s">
        <v>3</v>
      </c>
    </row>
    <row r="7" spans="2:9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>
      <c r="B9" s="14" t="s">
        <v>9</v>
      </c>
      <c r="C9" s="15">
        <f>+C10+C11+C12+C13+C14+C15+C16+C17+C18-ABS(C19)</f>
        <v>229837722</v>
      </c>
      <c r="D9" s="16">
        <f>+D10+D11+D12+D13+D14+D15+D16+D17+D18-ABS(D19)</f>
        <v>202108553</v>
      </c>
      <c r="E9" s="15">
        <f>C9-D9</f>
        <v>27729169</v>
      </c>
      <c r="F9" s="14" t="s">
        <v>10</v>
      </c>
      <c r="G9" s="15">
        <f>+G10+G11+G12+G13+G14+G15</f>
        <v>106098102</v>
      </c>
      <c r="H9" s="16">
        <f>+H10+H11+H12+H13+H14+H15</f>
        <v>94639784</v>
      </c>
      <c r="I9" s="15">
        <f>G9-H9</f>
        <v>11458318</v>
      </c>
    </row>
    <row r="10" spans="2:9">
      <c r="B10" s="17" t="s">
        <v>11</v>
      </c>
      <c r="C10" s="18">
        <v>82283682</v>
      </c>
      <c r="D10" s="19">
        <v>67812228</v>
      </c>
      <c r="E10" s="18">
        <f t="shared" ref="E10:E40" si="0">C10-D10</f>
        <v>14471454</v>
      </c>
      <c r="F10" s="20" t="s">
        <v>12</v>
      </c>
      <c r="G10" s="21">
        <v>36265748</v>
      </c>
      <c r="H10" s="22">
        <v>38314108</v>
      </c>
      <c r="I10" s="21">
        <f t="shared" ref="I10:I40" si="1">G10-H10</f>
        <v>-2048360</v>
      </c>
    </row>
    <row r="11" spans="2:9">
      <c r="B11" s="20" t="s">
        <v>13</v>
      </c>
      <c r="C11" s="21">
        <v>65250575</v>
      </c>
      <c r="D11" s="22">
        <v>55738552</v>
      </c>
      <c r="E11" s="21">
        <f t="shared" si="0"/>
        <v>9512023</v>
      </c>
      <c r="F11" s="20" t="s">
        <v>14</v>
      </c>
      <c r="G11" s="21">
        <v>36211340</v>
      </c>
      <c r="H11" s="22">
        <v>36007190</v>
      </c>
      <c r="I11" s="21">
        <f t="shared" si="1"/>
        <v>204150</v>
      </c>
    </row>
    <row r="12" spans="2:9">
      <c r="B12" s="20" t="s">
        <v>15</v>
      </c>
      <c r="C12" s="21">
        <v>36211340</v>
      </c>
      <c r="D12" s="22">
        <v>36007190</v>
      </c>
      <c r="E12" s="21">
        <f t="shared" si="0"/>
        <v>204150</v>
      </c>
      <c r="F12" s="20" t="s">
        <v>16</v>
      </c>
      <c r="G12" s="21"/>
      <c r="H12" s="22"/>
      <c r="I12" s="21">
        <f t="shared" si="1"/>
        <v>0</v>
      </c>
    </row>
    <row r="13" spans="2:9">
      <c r="B13" s="20" t="s">
        <v>17</v>
      </c>
      <c r="C13" s="21">
        <v>45840472</v>
      </c>
      <c r="D13" s="22">
        <v>42243651</v>
      </c>
      <c r="E13" s="21">
        <f t="shared" si="0"/>
        <v>3596821</v>
      </c>
      <c r="F13" s="20" t="s">
        <v>18</v>
      </c>
      <c r="G13" s="21">
        <v>284000</v>
      </c>
      <c r="H13" s="22">
        <v>15000</v>
      </c>
      <c r="I13" s="21">
        <f t="shared" si="1"/>
        <v>269000</v>
      </c>
    </row>
    <row r="14" spans="2:9">
      <c r="B14" s="20" t="s">
        <v>19</v>
      </c>
      <c r="C14" s="21"/>
      <c r="D14" s="22">
        <v>0</v>
      </c>
      <c r="E14" s="21">
        <f t="shared" si="0"/>
        <v>0</v>
      </c>
      <c r="F14" s="20" t="s">
        <v>20</v>
      </c>
      <c r="G14" s="21">
        <v>361363</v>
      </c>
      <c r="H14" s="22">
        <v>302608</v>
      </c>
      <c r="I14" s="21">
        <f t="shared" si="1"/>
        <v>58755</v>
      </c>
    </row>
    <row r="15" spans="2:9">
      <c r="B15" s="20" t="s">
        <v>21</v>
      </c>
      <c r="C15" s="21">
        <v>1100</v>
      </c>
      <c r="D15" s="22">
        <v>6000</v>
      </c>
      <c r="E15" s="21">
        <f t="shared" si="0"/>
        <v>-4900</v>
      </c>
      <c r="F15" s="20" t="s">
        <v>22</v>
      </c>
      <c r="G15" s="21">
        <v>32975651</v>
      </c>
      <c r="H15" s="22">
        <v>20000878</v>
      </c>
      <c r="I15" s="21">
        <f t="shared" si="1"/>
        <v>12974773</v>
      </c>
    </row>
    <row r="16" spans="2:9">
      <c r="B16" s="20" t="s">
        <v>23</v>
      </c>
      <c r="C16" s="21">
        <v>13000</v>
      </c>
      <c r="D16" s="22">
        <v>0</v>
      </c>
      <c r="E16" s="21">
        <f t="shared" si="0"/>
        <v>13000</v>
      </c>
      <c r="F16" s="20"/>
      <c r="G16" s="21"/>
      <c r="H16" s="21"/>
      <c r="I16" s="21"/>
    </row>
    <row r="17" spans="2:9">
      <c r="B17" s="20" t="s">
        <v>24</v>
      </c>
      <c r="C17" s="21"/>
      <c r="D17" s="22">
        <v>23563</v>
      </c>
      <c r="E17" s="21">
        <f t="shared" si="0"/>
        <v>-23563</v>
      </c>
      <c r="F17" s="20"/>
      <c r="G17" s="21"/>
      <c r="H17" s="21"/>
      <c r="I17" s="21"/>
    </row>
    <row r="18" spans="2:9">
      <c r="B18" s="20" t="s">
        <v>25</v>
      </c>
      <c r="C18" s="21">
        <v>237553</v>
      </c>
      <c r="D18" s="22">
        <v>277369</v>
      </c>
      <c r="E18" s="21">
        <f t="shared" si="0"/>
        <v>-39816</v>
      </c>
      <c r="F18" s="20"/>
      <c r="G18" s="21"/>
      <c r="H18" s="21"/>
      <c r="I18" s="21"/>
    </row>
    <row r="19" spans="2:9">
      <c r="B19" s="20" t="s">
        <v>26</v>
      </c>
      <c r="C19" s="21"/>
      <c r="D19" s="22">
        <v>0</v>
      </c>
      <c r="E19" s="21">
        <f t="shared" si="0"/>
        <v>0</v>
      </c>
      <c r="F19" s="20"/>
      <c r="G19" s="21"/>
      <c r="H19" s="21"/>
      <c r="I19" s="21"/>
    </row>
    <row r="20" spans="2:9">
      <c r="B20" s="14" t="s">
        <v>27</v>
      </c>
      <c r="C20" s="15">
        <f>+C21 +C24</f>
        <v>1265855468</v>
      </c>
      <c r="D20" s="16">
        <f>+D21 +D24</f>
        <v>1310662637</v>
      </c>
      <c r="E20" s="15">
        <f t="shared" si="0"/>
        <v>-44807169</v>
      </c>
      <c r="F20" s="14" t="s">
        <v>28</v>
      </c>
      <c r="G20" s="15">
        <f>+G21+G22+G23</f>
        <v>527852140</v>
      </c>
      <c r="H20" s="16">
        <f>+H21+H22+H23</f>
        <v>521526520</v>
      </c>
      <c r="I20" s="15">
        <f t="shared" si="1"/>
        <v>6325620</v>
      </c>
    </row>
    <row r="21" spans="2:9">
      <c r="B21" s="14" t="s">
        <v>29</v>
      </c>
      <c r="C21" s="15">
        <f>+C22+C23</f>
        <v>79616000</v>
      </c>
      <c r="D21" s="16">
        <f>+D22+D23</f>
        <v>79616000</v>
      </c>
      <c r="E21" s="15">
        <f t="shared" si="0"/>
        <v>0</v>
      </c>
      <c r="F21" s="20" t="s">
        <v>30</v>
      </c>
      <c r="G21" s="21"/>
      <c r="H21" s="22">
        <v>0</v>
      </c>
      <c r="I21" s="21">
        <f t="shared" si="1"/>
        <v>0</v>
      </c>
    </row>
    <row r="22" spans="2:9">
      <c r="B22" s="17" t="s">
        <v>31</v>
      </c>
      <c r="C22" s="18">
        <v>68616000</v>
      </c>
      <c r="D22" s="19">
        <v>68616000</v>
      </c>
      <c r="E22" s="18">
        <f t="shared" si="0"/>
        <v>0</v>
      </c>
      <c r="F22" s="20" t="s">
        <v>32</v>
      </c>
      <c r="G22" s="21"/>
      <c r="H22" s="22"/>
      <c r="I22" s="21">
        <f t="shared" si="1"/>
        <v>0</v>
      </c>
    </row>
    <row r="23" spans="2:9">
      <c r="B23" s="20" t="s">
        <v>33</v>
      </c>
      <c r="C23" s="21">
        <v>11000000</v>
      </c>
      <c r="D23" s="22">
        <v>11000000</v>
      </c>
      <c r="E23" s="21">
        <f t="shared" si="0"/>
        <v>0</v>
      </c>
      <c r="F23" s="20" t="s">
        <v>34</v>
      </c>
      <c r="G23" s="21">
        <v>527852140</v>
      </c>
      <c r="H23" s="22">
        <v>521526520</v>
      </c>
      <c r="I23" s="21">
        <f t="shared" si="1"/>
        <v>6325620</v>
      </c>
    </row>
    <row r="24" spans="2:9">
      <c r="B24" s="14" t="s">
        <v>35</v>
      </c>
      <c r="C24" s="15">
        <f>+C25+C26+C27+C28+C29+C30+C31+C32+C33+C34+C35+C36+C37+C38+C39</f>
        <v>1186239468</v>
      </c>
      <c r="D24" s="16">
        <f>+D25+D26+D27+D28+D29+D30+D31+D32+D33+D34+D35+D36+D37+D38+D39</f>
        <v>1231046637</v>
      </c>
      <c r="E24" s="15">
        <f t="shared" si="0"/>
        <v>-44807169</v>
      </c>
      <c r="F24" s="14" t="s">
        <v>36</v>
      </c>
      <c r="G24" s="15">
        <f>+G9 +G20</f>
        <v>633950242</v>
      </c>
      <c r="H24" s="15">
        <f>+H9 +H20</f>
        <v>616166304</v>
      </c>
      <c r="I24" s="15">
        <f t="shared" si="1"/>
        <v>17783938</v>
      </c>
    </row>
    <row r="25" spans="2:9">
      <c r="B25" s="17" t="s">
        <v>31</v>
      </c>
      <c r="C25" s="18">
        <v>1139700</v>
      </c>
      <c r="D25" s="19">
        <v>1139700</v>
      </c>
      <c r="E25" s="18">
        <f t="shared" si="0"/>
        <v>0</v>
      </c>
      <c r="F25" s="23" t="s">
        <v>37</v>
      </c>
      <c r="G25" s="24"/>
      <c r="H25" s="24"/>
      <c r="I25" s="25"/>
    </row>
    <row r="26" spans="2:9">
      <c r="B26" s="20" t="s">
        <v>38</v>
      </c>
      <c r="C26" s="21">
        <v>76960919</v>
      </c>
      <c r="D26" s="22">
        <v>84236009</v>
      </c>
      <c r="E26" s="21">
        <f t="shared" si="0"/>
        <v>-7275090</v>
      </c>
      <c r="F26" s="17" t="s">
        <v>39</v>
      </c>
      <c r="G26" s="18">
        <v>79616000</v>
      </c>
      <c r="H26" s="19">
        <v>79616000</v>
      </c>
      <c r="I26" s="18">
        <f t="shared" si="1"/>
        <v>0</v>
      </c>
    </row>
    <row r="27" spans="2:9">
      <c r="B27" s="20" t="s">
        <v>40</v>
      </c>
      <c r="C27" s="21">
        <v>346857</v>
      </c>
      <c r="D27" s="22">
        <v>366683</v>
      </c>
      <c r="E27" s="21">
        <f t="shared" si="0"/>
        <v>-19826</v>
      </c>
      <c r="F27" s="20" t="s">
        <v>41</v>
      </c>
      <c r="G27" s="21">
        <f>+G28+G29</f>
        <v>513614679</v>
      </c>
      <c r="H27" s="22">
        <f>+H28+H29</f>
        <v>514914679</v>
      </c>
      <c r="I27" s="21">
        <f t="shared" si="1"/>
        <v>-1300000</v>
      </c>
    </row>
    <row r="28" spans="2:9">
      <c r="B28" s="20" t="s">
        <v>42</v>
      </c>
      <c r="C28" s="21">
        <v>1421196</v>
      </c>
      <c r="D28" s="22">
        <v>1575227</v>
      </c>
      <c r="E28" s="21">
        <f t="shared" si="0"/>
        <v>-154031</v>
      </c>
      <c r="F28" s="20" t="s">
        <v>43</v>
      </c>
      <c r="G28" s="21">
        <v>513614679</v>
      </c>
      <c r="H28" s="22">
        <v>513614679</v>
      </c>
      <c r="I28" s="21">
        <f t="shared" si="1"/>
        <v>0</v>
      </c>
    </row>
    <row r="29" spans="2:9">
      <c r="B29" s="20" t="s">
        <v>44</v>
      </c>
      <c r="C29" s="21">
        <v>445434</v>
      </c>
      <c r="D29" s="22">
        <v>434086</v>
      </c>
      <c r="E29" s="21">
        <f t="shared" si="0"/>
        <v>11348</v>
      </c>
      <c r="F29" s="20" t="s">
        <v>45</v>
      </c>
      <c r="G29" s="21"/>
      <c r="H29" s="22">
        <v>1300000</v>
      </c>
      <c r="I29" s="21">
        <f t="shared" si="1"/>
        <v>-1300000</v>
      </c>
    </row>
    <row r="30" spans="2:9">
      <c r="B30" s="20" t="s">
        <v>46</v>
      </c>
      <c r="C30" s="21"/>
      <c r="D30" s="22">
        <v>0</v>
      </c>
      <c r="E30" s="21">
        <f t="shared" si="0"/>
        <v>0</v>
      </c>
      <c r="F30" s="20" t="s">
        <v>47</v>
      </c>
      <c r="G30" s="21">
        <v>9225392</v>
      </c>
      <c r="H30" s="22">
        <v>9938408</v>
      </c>
      <c r="I30" s="21">
        <f t="shared" si="1"/>
        <v>-713016</v>
      </c>
    </row>
    <row r="31" spans="2:9">
      <c r="B31" s="20" t="s">
        <v>48</v>
      </c>
      <c r="C31" s="21">
        <v>587520</v>
      </c>
      <c r="D31" s="22">
        <v>89100</v>
      </c>
      <c r="E31" s="21">
        <f t="shared" si="0"/>
        <v>498420</v>
      </c>
      <c r="F31" s="20" t="s">
        <v>49</v>
      </c>
      <c r="G31" s="21">
        <f>+G32</f>
        <v>178255851</v>
      </c>
      <c r="H31" s="22">
        <f>+H32</f>
        <v>202755851</v>
      </c>
      <c r="I31" s="21">
        <f t="shared" si="1"/>
        <v>-24500000</v>
      </c>
    </row>
    <row r="32" spans="2:9">
      <c r="B32" s="20" t="s">
        <v>50</v>
      </c>
      <c r="C32" s="21"/>
      <c r="D32" s="22">
        <v>0</v>
      </c>
      <c r="E32" s="21">
        <f t="shared" si="0"/>
        <v>0</v>
      </c>
      <c r="F32" s="20" t="s">
        <v>51</v>
      </c>
      <c r="G32" s="21">
        <v>178255851</v>
      </c>
      <c r="H32" s="22">
        <v>202755851</v>
      </c>
      <c r="I32" s="21">
        <f t="shared" si="1"/>
        <v>-24500000</v>
      </c>
    </row>
    <row r="33" spans="2:9">
      <c r="B33" s="20" t="s">
        <v>52</v>
      </c>
      <c r="C33" s="21">
        <v>12680802</v>
      </c>
      <c r="D33" s="22">
        <v>12851982</v>
      </c>
      <c r="E33" s="21">
        <f t="shared" si="0"/>
        <v>-171180</v>
      </c>
      <c r="F33" s="20" t="s">
        <v>53</v>
      </c>
      <c r="G33" s="21">
        <v>81031026</v>
      </c>
      <c r="H33" s="22">
        <v>89379948</v>
      </c>
      <c r="I33" s="21">
        <f t="shared" si="1"/>
        <v>-8348922</v>
      </c>
    </row>
    <row r="34" spans="2:9">
      <c r="B34" s="20" t="s">
        <v>54</v>
      </c>
      <c r="C34" s="21"/>
      <c r="D34" s="22"/>
      <c r="E34" s="21">
        <f t="shared" si="0"/>
        <v>0</v>
      </c>
      <c r="F34" s="20" t="s">
        <v>55</v>
      </c>
      <c r="G34" s="21">
        <v>-58648922</v>
      </c>
      <c r="H34" s="22">
        <v>-8267358</v>
      </c>
      <c r="I34" s="21">
        <f t="shared" si="1"/>
        <v>-50381564</v>
      </c>
    </row>
    <row r="35" spans="2:9">
      <c r="B35" s="20" t="s">
        <v>56</v>
      </c>
      <c r="C35" s="21">
        <v>400336380</v>
      </c>
      <c r="D35" s="22">
        <v>412225160</v>
      </c>
      <c r="E35" s="21">
        <f t="shared" si="0"/>
        <v>-11888780</v>
      </c>
      <c r="F35" s="20"/>
      <c r="G35" s="21"/>
      <c r="H35" s="21"/>
      <c r="I35" s="21"/>
    </row>
    <row r="36" spans="2:9">
      <c r="B36" s="20" t="s">
        <v>57</v>
      </c>
      <c r="C36" s="21">
        <v>513614679</v>
      </c>
      <c r="D36" s="22">
        <v>513614679</v>
      </c>
      <c r="E36" s="21">
        <f t="shared" si="0"/>
        <v>0</v>
      </c>
      <c r="F36" s="20"/>
      <c r="G36" s="21"/>
      <c r="H36" s="21"/>
      <c r="I36" s="21"/>
    </row>
    <row r="37" spans="2:9">
      <c r="B37" s="20" t="s">
        <v>58</v>
      </c>
      <c r="C37" s="21"/>
      <c r="D37" s="22">
        <v>1300000</v>
      </c>
      <c r="E37" s="21">
        <f t="shared" si="0"/>
        <v>-1300000</v>
      </c>
      <c r="F37" s="20"/>
      <c r="G37" s="21"/>
      <c r="H37" s="21"/>
      <c r="I37" s="21"/>
    </row>
    <row r="38" spans="2:9">
      <c r="B38" s="20" t="s">
        <v>59</v>
      </c>
      <c r="C38" s="21">
        <v>178255851</v>
      </c>
      <c r="D38" s="22">
        <v>202755851</v>
      </c>
      <c r="E38" s="21">
        <f t="shared" si="0"/>
        <v>-24500000</v>
      </c>
      <c r="F38" s="26"/>
      <c r="G38" s="27"/>
      <c r="H38" s="27"/>
      <c r="I38" s="27"/>
    </row>
    <row r="39" spans="2:9">
      <c r="B39" s="20" t="s">
        <v>60</v>
      </c>
      <c r="C39" s="21">
        <v>450130</v>
      </c>
      <c r="D39" s="22">
        <v>458160</v>
      </c>
      <c r="E39" s="21">
        <f t="shared" si="0"/>
        <v>-8030</v>
      </c>
      <c r="F39" s="14" t="s">
        <v>61</v>
      </c>
      <c r="G39" s="15">
        <f>+G26 +G27 +G30 +G31 +G33</f>
        <v>861742948</v>
      </c>
      <c r="H39" s="15">
        <f>+H26 +H27 +H30 +H31 +H33</f>
        <v>896604886</v>
      </c>
      <c r="I39" s="15">
        <f t="shared" si="1"/>
        <v>-34861938</v>
      </c>
    </row>
    <row r="40" spans="2:9">
      <c r="B40" s="14" t="s">
        <v>62</v>
      </c>
      <c r="C40" s="15">
        <f>+C9 +C20</f>
        <v>1495693190</v>
      </c>
      <c r="D40" s="15">
        <f>+D9 +D20</f>
        <v>1512771190</v>
      </c>
      <c r="E40" s="15">
        <f t="shared" si="0"/>
        <v>-17078000</v>
      </c>
      <c r="F40" s="28" t="s">
        <v>63</v>
      </c>
      <c r="G40" s="29">
        <f>+G24 +G39</f>
        <v>1495693190</v>
      </c>
      <c r="H40" s="29">
        <f>+H24 +H39</f>
        <v>1512771190</v>
      </c>
      <c r="I40" s="29">
        <f t="shared" si="1"/>
        <v>-17078000</v>
      </c>
    </row>
  </sheetData>
  <mergeCells count="5">
    <mergeCell ref="B3:I3"/>
    <mergeCell ref="B5:I5"/>
    <mergeCell ref="B7:E7"/>
    <mergeCell ref="F7:I7"/>
    <mergeCell ref="F25:I2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第三号第一様式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2020-07-10T06:32:12Z</dcterms:modified>
</cp:coreProperties>
</file>