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FAACD35F-524D-4E6E-A69E-6084B256867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社会福祉事業" sheetId="2" r:id="rId1"/>
    <sheet name="公益事業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G71" i="1" s="1"/>
  <c r="E70" i="1"/>
  <c r="G70" i="1" s="1"/>
  <c r="E69" i="1"/>
  <c r="G69" i="1" s="1"/>
  <c r="E68" i="1"/>
  <c r="G68" i="1" s="1"/>
  <c r="E66" i="1"/>
  <c r="G66" i="1" s="1"/>
  <c r="D64" i="1"/>
  <c r="E64" i="1" s="1"/>
  <c r="F63" i="1"/>
  <c r="D63" i="1"/>
  <c r="E63" i="1" s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F49" i="1"/>
  <c r="F64" i="1" s="1"/>
  <c r="D49" i="1"/>
  <c r="E49" i="1" s="1"/>
  <c r="G49" i="1" s="1"/>
  <c r="G64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F37" i="1"/>
  <c r="D37" i="1"/>
  <c r="E37" i="1" s="1"/>
  <c r="F36" i="1"/>
  <c r="D36" i="1"/>
  <c r="E36" i="1" s="1"/>
  <c r="G36" i="1" s="1"/>
  <c r="E35" i="1"/>
  <c r="G35" i="1" s="1"/>
  <c r="F34" i="1"/>
  <c r="D34" i="1"/>
  <c r="E34" i="1" s="1"/>
  <c r="G34" i="1" s="1"/>
  <c r="E33" i="1"/>
  <c r="G33" i="1" s="1"/>
  <c r="E32" i="1"/>
  <c r="G32" i="1" s="1"/>
  <c r="D31" i="1"/>
  <c r="D38" i="1" s="1"/>
  <c r="F30" i="1"/>
  <c r="D30" i="1"/>
  <c r="E30" i="1" s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F17" i="1"/>
  <c r="F31" i="1" s="1"/>
  <c r="F38" i="1" s="1"/>
  <c r="F65" i="1" s="1"/>
  <c r="F67" i="1" s="1"/>
  <c r="F72" i="1" s="1"/>
  <c r="D17" i="1"/>
  <c r="E17" i="1" s="1"/>
  <c r="G17" i="1" s="1"/>
  <c r="G31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F71" i="2"/>
  <c r="H71" i="2" s="1"/>
  <c r="F70" i="2"/>
  <c r="H70" i="2" s="1"/>
  <c r="H69" i="2"/>
  <c r="F69" i="2"/>
  <c r="F68" i="2"/>
  <c r="H68" i="2" s="1"/>
  <c r="F66" i="2"/>
  <c r="H66" i="2" s="1"/>
  <c r="G63" i="2"/>
  <c r="E63" i="2"/>
  <c r="F63" i="2" s="1"/>
  <c r="H63" i="2" s="1"/>
  <c r="D63" i="2"/>
  <c r="F62" i="2"/>
  <c r="H62" i="2" s="1"/>
  <c r="F61" i="2"/>
  <c r="H61" i="2" s="1"/>
  <c r="H60" i="2"/>
  <c r="F60" i="2"/>
  <c r="F59" i="2"/>
  <c r="H59" i="2" s="1"/>
  <c r="F58" i="2"/>
  <c r="H58" i="2" s="1"/>
  <c r="H57" i="2"/>
  <c r="F57" i="2"/>
  <c r="F56" i="2"/>
  <c r="H56" i="2" s="1"/>
  <c r="F55" i="2"/>
  <c r="H55" i="2" s="1"/>
  <c r="H54" i="2"/>
  <c r="F54" i="2"/>
  <c r="F53" i="2"/>
  <c r="H53" i="2" s="1"/>
  <c r="F52" i="2"/>
  <c r="H52" i="2" s="1"/>
  <c r="H51" i="2"/>
  <c r="F51" i="2"/>
  <c r="F50" i="2"/>
  <c r="H50" i="2" s="1"/>
  <c r="G49" i="2"/>
  <c r="G64" i="2" s="1"/>
  <c r="F49" i="2"/>
  <c r="H49" i="2" s="1"/>
  <c r="H64" i="2" s="1"/>
  <c r="E49" i="2"/>
  <c r="E64" i="2" s="1"/>
  <c r="D49" i="2"/>
  <c r="D64" i="2" s="1"/>
  <c r="F64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G36" i="2"/>
  <c r="E36" i="2"/>
  <c r="F36" i="2" s="1"/>
  <c r="H36" i="2" s="1"/>
  <c r="D36" i="2"/>
  <c r="F35" i="2"/>
  <c r="H35" i="2" s="1"/>
  <c r="G34" i="2"/>
  <c r="G37" i="2" s="1"/>
  <c r="F34" i="2"/>
  <c r="H34" i="2" s="1"/>
  <c r="H37" i="2" s="1"/>
  <c r="E34" i="2"/>
  <c r="E37" i="2" s="1"/>
  <c r="D34" i="2"/>
  <c r="D37" i="2" s="1"/>
  <c r="F37" i="2" s="1"/>
  <c r="F33" i="2"/>
  <c r="H33" i="2" s="1"/>
  <c r="F32" i="2"/>
  <c r="H32" i="2" s="1"/>
  <c r="E31" i="2"/>
  <c r="E38" i="2" s="1"/>
  <c r="E65" i="2" s="1"/>
  <c r="E67" i="2" s="1"/>
  <c r="E72" i="2" s="1"/>
  <c r="D31" i="2"/>
  <c r="D38" i="2" s="1"/>
  <c r="G30" i="2"/>
  <c r="E30" i="2"/>
  <c r="D30" i="2"/>
  <c r="F30" i="2" s="1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G17" i="2"/>
  <c r="G31" i="2" s="1"/>
  <c r="E17" i="2"/>
  <c r="D17" i="2"/>
  <c r="F17" i="2" s="1"/>
  <c r="H17" i="2" s="1"/>
  <c r="H31" i="2" s="1"/>
  <c r="H38" i="2" s="1"/>
  <c r="H65" i="2" s="1"/>
  <c r="H67" i="2" s="1"/>
  <c r="H72" i="2" s="1"/>
  <c r="F16" i="2"/>
  <c r="H16" i="2" s="1"/>
  <c r="H15" i="2"/>
  <c r="F15" i="2"/>
  <c r="F14" i="2"/>
  <c r="H14" i="2" s="1"/>
  <c r="F13" i="2"/>
  <c r="H13" i="2" s="1"/>
  <c r="H12" i="2"/>
  <c r="F12" i="2"/>
  <c r="F11" i="2"/>
  <c r="H11" i="2" s="1"/>
  <c r="F10" i="2"/>
  <c r="H10" i="2" s="1"/>
  <c r="H9" i="2"/>
  <c r="F9" i="2"/>
  <c r="F8" i="2"/>
  <c r="H8" i="2" s="1"/>
  <c r="G37" i="1" l="1"/>
  <c r="G38" i="1" s="1"/>
  <c r="G65" i="1" s="1"/>
  <c r="G67" i="1" s="1"/>
  <c r="G72" i="1" s="1"/>
  <c r="E38" i="1"/>
  <c r="D65" i="1"/>
  <c r="E31" i="1"/>
  <c r="D65" i="2"/>
  <c r="F38" i="2"/>
  <c r="G38" i="2"/>
  <c r="G65" i="2" s="1"/>
  <c r="G67" i="2" s="1"/>
  <c r="G72" i="2" s="1"/>
  <c r="F31" i="2"/>
  <c r="D67" i="1" l="1"/>
  <c r="E65" i="1"/>
  <c r="F65" i="2"/>
  <c r="D67" i="2"/>
  <c r="E67" i="1" l="1"/>
  <c r="D72" i="1"/>
  <c r="E72" i="1" s="1"/>
  <c r="F67" i="2"/>
  <c r="D72" i="2"/>
  <c r="F72" i="2" s="1"/>
</calcChain>
</file>

<file path=xl/sharedStrings.xml><?xml version="1.0" encoding="utf-8"?>
<sst xmlns="http://schemas.openxmlformats.org/spreadsheetml/2006/main" count="169" uniqueCount="83">
  <si>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</si>
  <si>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事業活動内訳表</t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</si>
  <si>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</si>
  <si>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</si>
  <si>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</si>
  <si>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松江市社会福祉協議会社会福祉事業</t>
    <phoneticPr fontId="8"/>
  </si>
  <si>
    <t>松江市社会福祉協議会介護センター事業</t>
    <phoneticPr fontId="8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</si>
  <si>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</si>
  <si>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</si>
  <si>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</si>
  <si>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サービス活動増減の部</t>
  </si>
  <si>
    <t>収益</t>
  </si>
  <si>
    <t>介護保険事業収益</t>
  </si>
  <si>
    <t>障害福祉サービス等事業収益</t>
  </si>
  <si>
    <t>会費収益</t>
  </si>
  <si>
    <t>寄付金収益</t>
  </si>
  <si>
    <t>経常経費補助金収益</t>
  </si>
  <si>
    <t>受託金収益</t>
  </si>
  <si>
    <t>事業収益</t>
  </si>
  <si>
    <t>負担金収益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</si>
  <si>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</si>
  <si>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</si>
  <si>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</si>
  <si>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</si>
  <si>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</si>
  <si>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</si>
  <si>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</si>
  <si>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分担金費用</t>
  </si>
  <si>
    <t>助成金費用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</si>
  <si>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</si>
  <si>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</si>
  <si>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</si>
  <si>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</si>
  <si>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</si>
  <si>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</si>
  <si>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</si>
  <si>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</si>
  <si>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</si>
  <si>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</si>
  <si>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</si>
  <si>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</si>
  <si>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</si>
  <si>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</si>
  <si>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</si>
  <si>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</si>
  <si>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</si>
  <si>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</si>
  <si>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</si>
  <si>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固定資産受贈額</t>
  </si>
  <si>
    <t>固定資産売却益</t>
  </si>
  <si>
    <t>事業区分間繰入金収益</t>
  </si>
  <si>
    <t>拠点区分間繰入金収益</t>
  </si>
  <si>
    <t>サービス区分間繰入金収益</t>
  </si>
  <si>
    <t>事業区分間固定資産移管収益</t>
  </si>
  <si>
    <t>拠点区分間固定資産移管収益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</si>
  <si>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</si>
  <si>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</si>
  <si>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</si>
  <si>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</si>
  <si>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</si>
  <si>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</si>
  <si>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</si>
  <si>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</si>
  <si>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</si>
  <si>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</si>
  <si>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サービス区分間繰入金費用</t>
  </si>
  <si>
    <t>事業区分間固定資産移管費用</t>
  </si>
  <si>
    <t>拠点区分間固定資産移管費用</t>
  </si>
  <si>
    <t>サービス区分間固定資産移管費用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</si>
  <si>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</si>
  <si>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</si>
  <si>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</si>
  <si>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</si>
  <si>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</si>
  <si>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</si>
  <si>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</si>
  <si>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</si>
  <si>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</si>
  <si>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</si>
  <si>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</si>
  <si>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</si>
  <si>
    <t>公益事業  事業活動内訳表</t>
    <phoneticPr fontId="4"/>
  </si>
  <si>
    <t>松江市社会福祉協議会公益事業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</si>
</sst>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>
      <alignment horizontal="left" vertical="top"/>
    </xf>
  </cellStyleXfs>
  <cellXfs count="43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 shrinkToFit="1"/>
    </xf>
    <xf numFmtId="49" fontId="7" fillId="0" borderId="4" xfId="1" applyNumberFormat="1" applyFont="1" applyFill="1" applyBorder="1" applyAlignment="1">
      <alignment horizontal="center" vertical="center" wrapText="1" shrinkToFit="1"/>
    </xf>
    <xf numFmtId="49" fontId="7" fillId="0" borderId="4" xfId="1" applyNumberFormat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horizontal="left" vertical="center" textRotation="255"/>
    </xf>
    <xf numFmtId="0" fontId="7" fillId="0" borderId="5" xfId="2" applyNumberFormat="1" applyFont="1" applyFill="1" applyBorder="1" applyAlignment="1">
      <alignment horizontal="left" vertical="top" shrinkToFit="1"/>
    </xf>
    <xf numFmtId="176" fontId="10" fillId="0" borderId="5" xfId="2" applyNumberFormat="1" applyFont="1" applyFill="1" applyBorder="1" applyAlignment="1" applyProtection="1">
      <alignment vertical="top" shrinkToFit="1"/>
      <protection locked="0"/>
    </xf>
    <xf numFmtId="176" fontId="10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2" applyNumberFormat="1" applyFont="1" applyFill="1" applyBorder="1" applyAlignment="1">
      <alignment horizontal="left" vertical="center" textRotation="255"/>
    </xf>
    <xf numFmtId="0" fontId="7" fillId="0" borderId="6" xfId="2" applyNumberFormat="1" applyFont="1" applyFill="1" applyBorder="1" applyAlignment="1">
      <alignment horizontal="left" vertical="top" shrinkToFit="1"/>
    </xf>
    <xf numFmtId="176" fontId="10" fillId="0" borderId="6" xfId="2" applyNumberFormat="1" applyFont="1" applyFill="1" applyBorder="1" applyAlignment="1" applyProtection="1">
      <alignment vertical="top" shrinkToFit="1"/>
      <protection locked="0"/>
    </xf>
    <xf numFmtId="176" fontId="10" fillId="0" borderId="6" xfId="0" applyNumberFormat="1" applyFont="1" applyFill="1" applyBorder="1" applyAlignment="1" applyProtection="1">
      <alignment vertical="center"/>
      <protection locked="0"/>
    </xf>
    <xf numFmtId="176" fontId="10" fillId="0" borderId="7" xfId="0" applyNumberFormat="1" applyFont="1" applyFill="1" applyBorder="1" applyAlignment="1" applyProtection="1">
      <alignment vertical="center"/>
      <protection locked="0"/>
    </xf>
    <xf numFmtId="0" fontId="7" fillId="0" borderId="7" xfId="2" applyNumberFormat="1" applyFont="1" applyFill="1" applyBorder="1" applyAlignment="1">
      <alignment horizontal="left" vertical="center" textRotation="255"/>
    </xf>
    <xf numFmtId="0" fontId="7" fillId="0" borderId="4" xfId="2" applyNumberFormat="1" applyFont="1" applyFill="1" applyBorder="1" applyAlignment="1">
      <alignment horizontal="left" vertical="top" shrinkToFit="1"/>
    </xf>
    <xf numFmtId="176" fontId="10" fillId="0" borderId="4" xfId="2" applyNumberFormat="1" applyFont="1" applyFill="1" applyBorder="1" applyAlignment="1" applyProtection="1">
      <alignment vertical="top" shrinkToFit="1"/>
      <protection locked="0"/>
    </xf>
    <xf numFmtId="176" fontId="10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center" shrinkToFit="1"/>
    </xf>
    <xf numFmtId="176" fontId="10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 shrinkToFit="1"/>
    </xf>
    <xf numFmtId="176" fontId="10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2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10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>
      <alignment horizontal="left" vertical="top"/>
    </xf>
    <xf numFmtId="0" fontId="7" fillId="0" borderId="3" xfId="2" applyNumberFormat="1" applyFont="1" applyFill="1" applyBorder="1" applyAlignment="1">
      <alignment horizontal="left" vertical="top" shrinkToFit="1"/>
    </xf>
    <xf numFmtId="176" fontId="10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 applyAlignment="1">
      <alignment vertical="center" textRotation="255" shrinkToFit="1"/>
    </xf>
    <xf numFmtId="0" fontId="7" fillId="0" borderId="6" xfId="2" applyNumberFormat="1" applyFont="1" applyFill="1" applyBorder="1" applyAlignment="1">
      <alignment vertical="center" textRotation="255" shrinkToFit="1"/>
    </xf>
    <xf numFmtId="0" fontId="7" fillId="0" borderId="7" xfId="2" applyNumberFormat="1" applyFont="1" applyFill="1" applyBorder="1" applyAlignment="1">
      <alignment vertical="center" textRotation="255" shrinkToFit="1"/>
    </xf>
    <xf numFmtId="0" fontId="0" fillId="0" borderId="0" xfId="0" applyAlignment="1">
      <alignment vertical="center"/>
    </xf>
  </cellXfs>
  <cellStyles count="3">
    <cellStyle name="標準" xfId="0" builtinId="0"/>
    <cellStyle name="標準 2" xfId="2" xr:uid="{13D0714B-A998-4F9F-823F-DF0B962AC369}"/>
    <cellStyle name="標準 3" xfId="1" xr:uid="{FA63AEFC-9685-4970-9813-896D55552A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3CED-F8AA-46E9-9FCD-7E19E94BF919}">
  <dimension ref="A1:H72"/>
  <sheetViews>
    <sheetView tabSelected="1" workbookViewId="0">
      <selection activeCell="C24" sqref="C24"/>
    </sheetView>
  </sheetViews>
  <sheetFormatPr defaultRowHeight="18.75"/>
  <cols>
    <col min="1" max="2" width="2.875" style="42" customWidth="1"/>
    <col min="3" max="3" width="57.5" style="42" customWidth="1"/>
    <col min="4" max="8" width="20.75" style="42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21">
      <c r="A2" s="2"/>
      <c r="B2" s="2"/>
      <c r="C2" s="2"/>
      <c r="D2" s="2"/>
      <c r="E2" s="2"/>
      <c r="F2" s="3"/>
      <c r="G2" s="4"/>
      <c r="H2" s="4" t="s">
        <v>0</v>
      </c>
    </row>
    <row r="3" spans="1:8" ht="21">
      <c r="A3" s="5" t="s">
        <v>1</v>
      </c>
      <c r="B3" s="5"/>
      <c r="C3" s="5"/>
      <c r="D3" s="5"/>
      <c r="E3" s="5"/>
      <c r="F3" s="5"/>
      <c r="G3" s="5"/>
      <c r="H3" s="5"/>
    </row>
    <row r="4" spans="1:8">
      <c r="A4" s="6"/>
      <c r="B4" s="6"/>
      <c r="C4" s="6"/>
      <c r="D4" s="6"/>
      <c r="E4" s="6"/>
      <c r="F4" s="6"/>
      <c r="G4" s="3"/>
      <c r="H4" s="3"/>
    </row>
    <row r="5" spans="1:8" ht="21">
      <c r="A5" s="7" t="s">
        <v>2</v>
      </c>
      <c r="B5" s="7"/>
      <c r="C5" s="7"/>
      <c r="D5" s="7"/>
      <c r="E5" s="7"/>
      <c r="F5" s="7"/>
      <c r="G5" s="7"/>
      <c r="H5" s="7"/>
    </row>
    <row r="6" spans="1:8">
      <c r="A6" s="8"/>
      <c r="B6" s="8"/>
      <c r="C6" s="8"/>
      <c r="D6" s="8"/>
      <c r="E6" s="8"/>
      <c r="F6" s="3"/>
      <c r="G6" s="3"/>
      <c r="H6" s="8" t="s">
        <v>3</v>
      </c>
    </row>
    <row r="7" spans="1:8" ht="28.5">
      <c r="A7" s="9" t="s">
        <v>4</v>
      </c>
      <c r="B7" s="10"/>
      <c r="C7" s="11"/>
      <c r="D7" s="12" t="s">
        <v>5</v>
      </c>
      <c r="E7" s="12" t="s">
        <v>6</v>
      </c>
      <c r="F7" s="13" t="s">
        <v>7</v>
      </c>
      <c r="G7" s="13" t="s">
        <v>8</v>
      </c>
      <c r="H7" s="13" t="s">
        <v>9</v>
      </c>
    </row>
    <row r="8" spans="1:8">
      <c r="A8" s="14" t="s">
        <v>10</v>
      </c>
      <c r="B8" s="14" t="s">
        <v>11</v>
      </c>
      <c r="C8" s="15" t="s">
        <v>12</v>
      </c>
      <c r="D8" s="16">
        <v>217800</v>
      </c>
      <c r="E8" s="16">
        <v>160103112</v>
      </c>
      <c r="F8" s="16">
        <f>+D8+E8</f>
        <v>160320912</v>
      </c>
      <c r="G8" s="17">
        <v>0</v>
      </c>
      <c r="H8" s="16">
        <f>F8-ABS(G8)</f>
        <v>160320912</v>
      </c>
    </row>
    <row r="9" spans="1:8">
      <c r="A9" s="18"/>
      <c r="B9" s="18"/>
      <c r="C9" s="19" t="s">
        <v>13</v>
      </c>
      <c r="D9" s="20"/>
      <c r="E9" s="20">
        <v>14352612</v>
      </c>
      <c r="F9" s="20">
        <f t="shared" ref="F9:F72" si="0">+D9+E9</f>
        <v>14352612</v>
      </c>
      <c r="G9" s="21">
        <v>0</v>
      </c>
      <c r="H9" s="20">
        <f t="shared" ref="H9:H71" si="1">F9-ABS(G9)</f>
        <v>14352612</v>
      </c>
    </row>
    <row r="10" spans="1:8">
      <c r="A10" s="18"/>
      <c r="B10" s="18"/>
      <c r="C10" s="19" t="s">
        <v>14</v>
      </c>
      <c r="D10" s="20">
        <v>27655929</v>
      </c>
      <c r="E10" s="20"/>
      <c r="F10" s="20">
        <f t="shared" si="0"/>
        <v>27655929</v>
      </c>
      <c r="G10" s="21">
        <v>0</v>
      </c>
      <c r="H10" s="20">
        <f t="shared" si="1"/>
        <v>27655929</v>
      </c>
    </row>
    <row r="11" spans="1:8">
      <c r="A11" s="18"/>
      <c r="B11" s="18"/>
      <c r="C11" s="19" t="s">
        <v>15</v>
      </c>
      <c r="D11" s="20">
        <v>28286776</v>
      </c>
      <c r="E11" s="20"/>
      <c r="F11" s="20">
        <f t="shared" si="0"/>
        <v>28286776</v>
      </c>
      <c r="G11" s="21">
        <v>0</v>
      </c>
      <c r="H11" s="20">
        <f t="shared" si="1"/>
        <v>28286776</v>
      </c>
    </row>
    <row r="12" spans="1:8">
      <c r="A12" s="18"/>
      <c r="B12" s="18"/>
      <c r="C12" s="19" t="s">
        <v>16</v>
      </c>
      <c r="D12" s="20">
        <v>194122366</v>
      </c>
      <c r="E12" s="20"/>
      <c r="F12" s="20">
        <f t="shared" si="0"/>
        <v>194122366</v>
      </c>
      <c r="G12" s="21">
        <v>0</v>
      </c>
      <c r="H12" s="20">
        <f t="shared" si="1"/>
        <v>194122366</v>
      </c>
    </row>
    <row r="13" spans="1:8">
      <c r="A13" s="18"/>
      <c r="B13" s="18"/>
      <c r="C13" s="19" t="s">
        <v>17</v>
      </c>
      <c r="D13" s="20">
        <v>183569159</v>
      </c>
      <c r="E13" s="20"/>
      <c r="F13" s="20">
        <f t="shared" si="0"/>
        <v>183569159</v>
      </c>
      <c r="G13" s="21">
        <v>0</v>
      </c>
      <c r="H13" s="20">
        <f t="shared" si="1"/>
        <v>183569159</v>
      </c>
    </row>
    <row r="14" spans="1:8">
      <c r="A14" s="18"/>
      <c r="B14" s="18"/>
      <c r="C14" s="19" t="s">
        <v>18</v>
      </c>
      <c r="D14" s="20">
        <v>9480325</v>
      </c>
      <c r="E14" s="20">
        <v>894300</v>
      </c>
      <c r="F14" s="20">
        <f t="shared" si="0"/>
        <v>10374625</v>
      </c>
      <c r="G14" s="21">
        <v>0</v>
      </c>
      <c r="H14" s="20">
        <f t="shared" si="1"/>
        <v>10374625</v>
      </c>
    </row>
    <row r="15" spans="1:8">
      <c r="A15" s="18"/>
      <c r="B15" s="18"/>
      <c r="C15" s="19" t="s">
        <v>19</v>
      </c>
      <c r="D15" s="20">
        <v>3125430</v>
      </c>
      <c r="E15" s="20"/>
      <c r="F15" s="20">
        <f t="shared" si="0"/>
        <v>3125430</v>
      </c>
      <c r="G15" s="21">
        <v>0</v>
      </c>
      <c r="H15" s="20">
        <f t="shared" si="1"/>
        <v>3125430</v>
      </c>
    </row>
    <row r="16" spans="1:8">
      <c r="A16" s="18"/>
      <c r="B16" s="18"/>
      <c r="C16" s="19" t="s">
        <v>20</v>
      </c>
      <c r="D16" s="20">
        <v>18146009</v>
      </c>
      <c r="E16" s="20"/>
      <c r="F16" s="20">
        <f t="shared" si="0"/>
        <v>18146009</v>
      </c>
      <c r="G16" s="22">
        <v>0</v>
      </c>
      <c r="H16" s="20">
        <f t="shared" si="1"/>
        <v>18146009</v>
      </c>
    </row>
    <row r="17" spans="1:8">
      <c r="A17" s="18"/>
      <c r="B17" s="23"/>
      <c r="C17" s="24" t="s">
        <v>21</v>
      </c>
      <c r="D17" s="25">
        <f>+D8+D9+D10+D11+D12+D13+D14+D15+D16</f>
        <v>464603794</v>
      </c>
      <c r="E17" s="25">
        <f>+E8+E9+E10+E11+E12+E13+E14+E15+E16</f>
        <v>175350024</v>
      </c>
      <c r="F17" s="25">
        <f t="shared" si="0"/>
        <v>639953818</v>
      </c>
      <c r="G17" s="26">
        <f>+G8+G9+G10+G11+G12+G13+G14+G15+G16</f>
        <v>0</v>
      </c>
      <c r="H17" s="25">
        <f t="shared" si="1"/>
        <v>639953818</v>
      </c>
    </row>
    <row r="18" spans="1:8">
      <c r="A18" s="18"/>
      <c r="B18" s="14" t="s">
        <v>22</v>
      </c>
      <c r="C18" s="19" t="s">
        <v>23</v>
      </c>
      <c r="D18" s="20">
        <v>393888175</v>
      </c>
      <c r="E18" s="20">
        <v>136992127</v>
      </c>
      <c r="F18" s="20">
        <f t="shared" si="0"/>
        <v>530880302</v>
      </c>
      <c r="G18" s="17">
        <v>0</v>
      </c>
      <c r="H18" s="20">
        <f t="shared" si="1"/>
        <v>530880302</v>
      </c>
    </row>
    <row r="19" spans="1:8">
      <c r="A19" s="18"/>
      <c r="B19" s="18"/>
      <c r="C19" s="19" t="s">
        <v>24</v>
      </c>
      <c r="D19" s="20">
        <v>43867109</v>
      </c>
      <c r="E19" s="20">
        <v>24258278</v>
      </c>
      <c r="F19" s="20">
        <f t="shared" si="0"/>
        <v>68125387</v>
      </c>
      <c r="G19" s="21">
        <v>0</v>
      </c>
      <c r="H19" s="20">
        <f t="shared" si="1"/>
        <v>68125387</v>
      </c>
    </row>
    <row r="20" spans="1:8">
      <c r="A20" s="18"/>
      <c r="B20" s="18"/>
      <c r="C20" s="19" t="s">
        <v>25</v>
      </c>
      <c r="D20" s="20">
        <v>39393704</v>
      </c>
      <c r="E20" s="20">
        <v>545109</v>
      </c>
      <c r="F20" s="20">
        <f t="shared" si="0"/>
        <v>39938813</v>
      </c>
      <c r="G20" s="21">
        <v>0</v>
      </c>
      <c r="H20" s="20">
        <f t="shared" si="1"/>
        <v>39938813</v>
      </c>
    </row>
    <row r="21" spans="1:8">
      <c r="A21" s="18"/>
      <c r="B21" s="18"/>
      <c r="C21" s="19" t="s">
        <v>26</v>
      </c>
      <c r="D21" s="20"/>
      <c r="E21" s="20">
        <v>140164</v>
      </c>
      <c r="F21" s="20">
        <f t="shared" si="0"/>
        <v>140164</v>
      </c>
      <c r="G21" s="21">
        <v>0</v>
      </c>
      <c r="H21" s="20">
        <f t="shared" si="1"/>
        <v>140164</v>
      </c>
    </row>
    <row r="22" spans="1:8">
      <c r="A22" s="18"/>
      <c r="B22" s="18"/>
      <c r="C22" s="19" t="s">
        <v>27</v>
      </c>
      <c r="D22" s="20"/>
      <c r="E22" s="20"/>
      <c r="F22" s="20">
        <f t="shared" si="0"/>
        <v>0</v>
      </c>
      <c r="G22" s="21">
        <v>0</v>
      </c>
      <c r="H22" s="20">
        <f t="shared" si="1"/>
        <v>0</v>
      </c>
    </row>
    <row r="23" spans="1:8">
      <c r="A23" s="18"/>
      <c r="B23" s="18"/>
      <c r="C23" s="19" t="s">
        <v>28</v>
      </c>
      <c r="D23" s="20">
        <v>48865651</v>
      </c>
      <c r="E23" s="20"/>
      <c r="F23" s="20">
        <f t="shared" si="0"/>
        <v>48865651</v>
      </c>
      <c r="G23" s="21">
        <v>0</v>
      </c>
      <c r="H23" s="20">
        <f t="shared" si="1"/>
        <v>48865651</v>
      </c>
    </row>
    <row r="24" spans="1:8">
      <c r="A24" s="18"/>
      <c r="B24" s="18"/>
      <c r="C24" s="19" t="s">
        <v>29</v>
      </c>
      <c r="D24" s="20">
        <v>24500000</v>
      </c>
      <c r="E24" s="20"/>
      <c r="F24" s="20">
        <f t="shared" si="0"/>
        <v>24500000</v>
      </c>
      <c r="G24" s="21">
        <v>0</v>
      </c>
      <c r="H24" s="20">
        <f t="shared" si="1"/>
        <v>24500000</v>
      </c>
    </row>
    <row r="25" spans="1:8">
      <c r="A25" s="18"/>
      <c r="B25" s="18"/>
      <c r="C25" s="19" t="s">
        <v>30</v>
      </c>
      <c r="D25" s="20">
        <v>916496</v>
      </c>
      <c r="E25" s="20">
        <v>142052</v>
      </c>
      <c r="F25" s="20">
        <f t="shared" si="0"/>
        <v>1058548</v>
      </c>
      <c r="G25" s="21">
        <v>0</v>
      </c>
      <c r="H25" s="20">
        <f t="shared" si="1"/>
        <v>1058548</v>
      </c>
    </row>
    <row r="26" spans="1:8">
      <c r="A26" s="18"/>
      <c r="B26" s="18"/>
      <c r="C26" s="19" t="s">
        <v>31</v>
      </c>
      <c r="D26" s="20">
        <v>-230499</v>
      </c>
      <c r="E26" s="20"/>
      <c r="F26" s="20">
        <f t="shared" si="0"/>
        <v>-230499</v>
      </c>
      <c r="G26" s="21">
        <v>0</v>
      </c>
      <c r="H26" s="20">
        <f t="shared" si="1"/>
        <v>-230499</v>
      </c>
    </row>
    <row r="27" spans="1:8">
      <c r="A27" s="18"/>
      <c r="B27" s="18"/>
      <c r="C27" s="19" t="s">
        <v>32</v>
      </c>
      <c r="D27" s="20"/>
      <c r="E27" s="20"/>
      <c r="F27" s="20">
        <f t="shared" si="0"/>
        <v>0</v>
      </c>
      <c r="G27" s="21"/>
      <c r="H27" s="20">
        <f t="shared" si="1"/>
        <v>0</v>
      </c>
    </row>
    <row r="28" spans="1:8">
      <c r="A28" s="18"/>
      <c r="B28" s="18"/>
      <c r="C28" s="19" t="s">
        <v>33</v>
      </c>
      <c r="D28" s="20"/>
      <c r="E28" s="20"/>
      <c r="F28" s="20">
        <f t="shared" si="0"/>
        <v>0</v>
      </c>
      <c r="G28" s="21">
        <v>0</v>
      </c>
      <c r="H28" s="20">
        <f t="shared" si="1"/>
        <v>0</v>
      </c>
    </row>
    <row r="29" spans="1:8">
      <c r="A29" s="18"/>
      <c r="B29" s="18"/>
      <c r="C29" s="19" t="s">
        <v>34</v>
      </c>
      <c r="D29" s="20">
        <v>49930</v>
      </c>
      <c r="E29" s="20"/>
      <c r="F29" s="20">
        <f t="shared" si="0"/>
        <v>49930</v>
      </c>
      <c r="G29" s="22"/>
      <c r="H29" s="20">
        <f t="shared" si="1"/>
        <v>49930</v>
      </c>
    </row>
    <row r="30" spans="1:8">
      <c r="A30" s="18"/>
      <c r="B30" s="23"/>
      <c r="C30" s="24" t="s">
        <v>35</v>
      </c>
      <c r="D30" s="25">
        <f>+D18+D19+D20+D21+D22+D23+D24+D25+D26+D27+D28+D29</f>
        <v>551250566</v>
      </c>
      <c r="E30" s="25">
        <f>+E18+E19+E20+E21+E22+E23+E24+E25+E26+E27+E28+E29</f>
        <v>162077730</v>
      </c>
      <c r="F30" s="25">
        <f t="shared" si="0"/>
        <v>713328296</v>
      </c>
      <c r="G30" s="26">
        <f>+G18+G19+G20+G21+G22+G23+G24+G25+G26+G27+G28+G29</f>
        <v>0</v>
      </c>
      <c r="H30" s="25">
        <f t="shared" si="1"/>
        <v>713328296</v>
      </c>
    </row>
    <row r="31" spans="1:8">
      <c r="A31" s="23"/>
      <c r="B31" s="27" t="s">
        <v>36</v>
      </c>
      <c r="C31" s="28"/>
      <c r="D31" s="29">
        <f xml:space="preserve"> +D17 - D30</f>
        <v>-86646772</v>
      </c>
      <c r="E31" s="29">
        <f xml:space="preserve"> +E17 - E30</f>
        <v>13272294</v>
      </c>
      <c r="F31" s="29">
        <f t="shared" si="0"/>
        <v>-73374478</v>
      </c>
      <c r="G31" s="26">
        <f xml:space="preserve"> +G17 - G30</f>
        <v>0</v>
      </c>
      <c r="H31" s="29">
        <f>H17-H30</f>
        <v>-73374478</v>
      </c>
    </row>
    <row r="32" spans="1:8">
      <c r="A32" s="14" t="s">
        <v>37</v>
      </c>
      <c r="B32" s="14" t="s">
        <v>11</v>
      </c>
      <c r="C32" s="19" t="s">
        <v>38</v>
      </c>
      <c r="D32" s="20">
        <v>154235</v>
      </c>
      <c r="E32" s="20"/>
      <c r="F32" s="20">
        <f t="shared" si="0"/>
        <v>154235</v>
      </c>
      <c r="G32" s="17">
        <v>0</v>
      </c>
      <c r="H32" s="20">
        <f t="shared" si="1"/>
        <v>154235</v>
      </c>
    </row>
    <row r="33" spans="1:8">
      <c r="A33" s="18"/>
      <c r="B33" s="18"/>
      <c r="C33" s="19" t="s">
        <v>39</v>
      </c>
      <c r="D33" s="20">
        <v>358800</v>
      </c>
      <c r="E33" s="20">
        <v>393310</v>
      </c>
      <c r="F33" s="20">
        <f t="shared" si="0"/>
        <v>752110</v>
      </c>
      <c r="G33" s="22">
        <v>0</v>
      </c>
      <c r="H33" s="20">
        <f t="shared" si="1"/>
        <v>752110</v>
      </c>
    </row>
    <row r="34" spans="1:8">
      <c r="A34" s="18"/>
      <c r="B34" s="23"/>
      <c r="C34" s="24" t="s">
        <v>40</v>
      </c>
      <c r="D34" s="25">
        <f>+D32+D33</f>
        <v>513035</v>
      </c>
      <c r="E34" s="25">
        <f>+E32+E33</f>
        <v>393310</v>
      </c>
      <c r="F34" s="25">
        <f t="shared" si="0"/>
        <v>906345</v>
      </c>
      <c r="G34" s="26">
        <f>+G32+G33</f>
        <v>0</v>
      </c>
      <c r="H34" s="25">
        <f t="shared" si="1"/>
        <v>906345</v>
      </c>
    </row>
    <row r="35" spans="1:8">
      <c r="A35" s="18"/>
      <c r="B35" s="14" t="s">
        <v>22</v>
      </c>
      <c r="C35" s="19" t="s">
        <v>41</v>
      </c>
      <c r="D35" s="20"/>
      <c r="E35" s="20"/>
      <c r="F35" s="20">
        <f t="shared" si="0"/>
        <v>0</v>
      </c>
      <c r="G35" s="26"/>
      <c r="H35" s="20">
        <f t="shared" si="1"/>
        <v>0</v>
      </c>
    </row>
    <row r="36" spans="1:8">
      <c r="A36" s="18"/>
      <c r="B36" s="23"/>
      <c r="C36" s="24" t="s">
        <v>42</v>
      </c>
      <c r="D36" s="25">
        <f>+D35</f>
        <v>0</v>
      </c>
      <c r="E36" s="25">
        <f>+E35</f>
        <v>0</v>
      </c>
      <c r="F36" s="25">
        <f t="shared" si="0"/>
        <v>0</v>
      </c>
      <c r="G36" s="26">
        <f>+G35</f>
        <v>0</v>
      </c>
      <c r="H36" s="25">
        <f t="shared" si="1"/>
        <v>0</v>
      </c>
    </row>
    <row r="37" spans="1:8">
      <c r="A37" s="23"/>
      <c r="B37" s="27" t="s">
        <v>43</v>
      </c>
      <c r="C37" s="30"/>
      <c r="D37" s="31">
        <f xml:space="preserve"> +D34 - D36</f>
        <v>513035</v>
      </c>
      <c r="E37" s="31">
        <f xml:space="preserve"> +E34 - E36</f>
        <v>393310</v>
      </c>
      <c r="F37" s="31">
        <f t="shared" si="0"/>
        <v>906345</v>
      </c>
      <c r="G37" s="26">
        <f xml:space="preserve"> +G34 - G36</f>
        <v>0</v>
      </c>
      <c r="H37" s="31">
        <f>H34-H36</f>
        <v>906345</v>
      </c>
    </row>
    <row r="38" spans="1:8">
      <c r="A38" s="27" t="s">
        <v>44</v>
      </c>
      <c r="B38" s="32"/>
      <c r="C38" s="28"/>
      <c r="D38" s="29">
        <f xml:space="preserve"> +D31 +D37</f>
        <v>-86133737</v>
      </c>
      <c r="E38" s="29">
        <f xml:space="preserve"> +E31 +E37</f>
        <v>13665604</v>
      </c>
      <c r="F38" s="29">
        <f t="shared" si="0"/>
        <v>-72468133</v>
      </c>
      <c r="G38" s="26">
        <f xml:space="preserve"> +G31 +G37</f>
        <v>0</v>
      </c>
      <c r="H38" s="29">
        <f>H31+H37</f>
        <v>-72468133</v>
      </c>
    </row>
    <row r="39" spans="1:8">
      <c r="A39" s="14" t="s">
        <v>45</v>
      </c>
      <c r="B39" s="14" t="s">
        <v>11</v>
      </c>
      <c r="C39" s="19" t="s">
        <v>46</v>
      </c>
      <c r="D39" s="20"/>
      <c r="E39" s="20"/>
      <c r="F39" s="20">
        <f t="shared" si="0"/>
        <v>0</v>
      </c>
      <c r="G39" s="17">
        <v>0</v>
      </c>
      <c r="H39" s="20">
        <f t="shared" si="1"/>
        <v>0</v>
      </c>
    </row>
    <row r="40" spans="1:8">
      <c r="A40" s="18"/>
      <c r="B40" s="18"/>
      <c r="C40" s="19" t="s">
        <v>47</v>
      </c>
      <c r="D40" s="20"/>
      <c r="E40" s="20"/>
      <c r="F40" s="20">
        <f t="shared" si="0"/>
        <v>0</v>
      </c>
      <c r="G40" s="21">
        <v>0</v>
      </c>
      <c r="H40" s="20">
        <f t="shared" si="1"/>
        <v>0</v>
      </c>
    </row>
    <row r="41" spans="1:8">
      <c r="A41" s="18"/>
      <c r="B41" s="18"/>
      <c r="C41" s="19" t="s">
        <v>48</v>
      </c>
      <c r="D41" s="20"/>
      <c r="E41" s="20"/>
      <c r="F41" s="20">
        <f t="shared" si="0"/>
        <v>0</v>
      </c>
      <c r="G41" s="21">
        <v>0</v>
      </c>
      <c r="H41" s="20">
        <f t="shared" si="1"/>
        <v>0</v>
      </c>
    </row>
    <row r="42" spans="1:8">
      <c r="A42" s="18"/>
      <c r="B42" s="18"/>
      <c r="C42" s="19" t="s">
        <v>49</v>
      </c>
      <c r="D42" s="20"/>
      <c r="E42" s="20"/>
      <c r="F42" s="20">
        <f t="shared" si="0"/>
        <v>0</v>
      </c>
      <c r="G42" s="21">
        <v>0</v>
      </c>
      <c r="H42" s="20">
        <f t="shared" si="1"/>
        <v>0</v>
      </c>
    </row>
    <row r="43" spans="1:8">
      <c r="A43" s="18"/>
      <c r="B43" s="18"/>
      <c r="C43" s="19" t="s">
        <v>50</v>
      </c>
      <c r="D43" s="20">
        <v>15974090</v>
      </c>
      <c r="E43" s="20"/>
      <c r="F43" s="20">
        <f t="shared" si="0"/>
        <v>15974090</v>
      </c>
      <c r="G43" s="21">
        <v>0</v>
      </c>
      <c r="H43" s="20">
        <f t="shared" si="1"/>
        <v>15974090</v>
      </c>
    </row>
    <row r="44" spans="1:8">
      <c r="A44" s="18"/>
      <c r="B44" s="18"/>
      <c r="C44" s="19" t="s">
        <v>51</v>
      </c>
      <c r="D44" s="20">
        <v>1186200</v>
      </c>
      <c r="E44" s="20"/>
      <c r="F44" s="20">
        <f t="shared" si="0"/>
        <v>1186200</v>
      </c>
      <c r="G44" s="21">
        <v>1186200</v>
      </c>
      <c r="H44" s="20">
        <f t="shared" si="1"/>
        <v>0</v>
      </c>
    </row>
    <row r="45" spans="1:8">
      <c r="A45" s="18"/>
      <c r="B45" s="18"/>
      <c r="C45" s="19" t="s">
        <v>52</v>
      </c>
      <c r="D45" s="20"/>
      <c r="E45" s="20"/>
      <c r="F45" s="20">
        <f t="shared" si="0"/>
        <v>0</v>
      </c>
      <c r="G45" s="21"/>
      <c r="H45" s="20">
        <f t="shared" si="1"/>
        <v>0</v>
      </c>
    </row>
    <row r="46" spans="1:8">
      <c r="A46" s="18"/>
      <c r="B46" s="18"/>
      <c r="C46" s="19" t="s">
        <v>53</v>
      </c>
      <c r="D46" s="20"/>
      <c r="E46" s="20"/>
      <c r="F46" s="20">
        <f t="shared" si="0"/>
        <v>0</v>
      </c>
      <c r="G46" s="21">
        <v>0</v>
      </c>
      <c r="H46" s="20">
        <f t="shared" si="1"/>
        <v>0</v>
      </c>
    </row>
    <row r="47" spans="1:8">
      <c r="A47" s="18"/>
      <c r="B47" s="18"/>
      <c r="C47" s="19" t="s">
        <v>54</v>
      </c>
      <c r="D47" s="20"/>
      <c r="E47" s="20"/>
      <c r="F47" s="20">
        <f t="shared" si="0"/>
        <v>0</v>
      </c>
      <c r="G47" s="21">
        <v>0</v>
      </c>
      <c r="H47" s="20">
        <f t="shared" si="1"/>
        <v>0</v>
      </c>
    </row>
    <row r="48" spans="1:8">
      <c r="A48" s="18"/>
      <c r="B48" s="18"/>
      <c r="C48" s="19" t="s">
        <v>55</v>
      </c>
      <c r="D48" s="20"/>
      <c r="E48" s="20"/>
      <c r="F48" s="20">
        <f t="shared" si="0"/>
        <v>0</v>
      </c>
      <c r="G48" s="22"/>
      <c r="H48" s="20">
        <f t="shared" si="1"/>
        <v>0</v>
      </c>
    </row>
    <row r="49" spans="1:8">
      <c r="A49" s="18"/>
      <c r="B49" s="23"/>
      <c r="C49" s="24" t="s">
        <v>56</v>
      </c>
      <c r="D49" s="25">
        <f>+D39+D40+D41+D42+D43+D44+D45+D46+D47+D48</f>
        <v>17160290</v>
      </c>
      <c r="E49" s="25">
        <f>+E39+E40+E41+E42+E43+E44+E45+E46+E47+E48</f>
        <v>0</v>
      </c>
      <c r="F49" s="25">
        <f t="shared" si="0"/>
        <v>17160290</v>
      </c>
      <c r="G49" s="26">
        <f>+G39+G40+G41+G42+G43+G44+G45+G46+G47+G48</f>
        <v>1186200</v>
      </c>
      <c r="H49" s="25">
        <f t="shared" si="1"/>
        <v>15974090</v>
      </c>
    </row>
    <row r="50" spans="1:8">
      <c r="A50" s="18"/>
      <c r="B50" s="14" t="s">
        <v>22</v>
      </c>
      <c r="C50" s="19" t="s">
        <v>57</v>
      </c>
      <c r="D50" s="20"/>
      <c r="E50" s="20"/>
      <c r="F50" s="20">
        <f t="shared" si="0"/>
        <v>0</v>
      </c>
      <c r="G50" s="17">
        <v>0</v>
      </c>
      <c r="H50" s="20">
        <f t="shared" si="1"/>
        <v>0</v>
      </c>
    </row>
    <row r="51" spans="1:8">
      <c r="A51" s="18"/>
      <c r="B51" s="18"/>
      <c r="C51" s="19" t="s">
        <v>58</v>
      </c>
      <c r="D51" s="20"/>
      <c r="E51" s="20"/>
      <c r="F51" s="20">
        <f t="shared" si="0"/>
        <v>0</v>
      </c>
      <c r="G51" s="21">
        <v>0</v>
      </c>
      <c r="H51" s="20">
        <f t="shared" si="1"/>
        <v>0</v>
      </c>
    </row>
    <row r="52" spans="1:8">
      <c r="A52" s="18"/>
      <c r="B52" s="18"/>
      <c r="C52" s="19" t="s">
        <v>59</v>
      </c>
      <c r="D52" s="20">
        <v>102315</v>
      </c>
      <c r="E52" s="20">
        <v>7</v>
      </c>
      <c r="F52" s="20">
        <f t="shared" si="0"/>
        <v>102322</v>
      </c>
      <c r="G52" s="21">
        <v>0</v>
      </c>
      <c r="H52" s="20">
        <f t="shared" si="1"/>
        <v>102322</v>
      </c>
    </row>
    <row r="53" spans="1:8">
      <c r="A53" s="18"/>
      <c r="B53" s="18"/>
      <c r="C53" s="19" t="s">
        <v>60</v>
      </c>
      <c r="D53" s="20"/>
      <c r="E53" s="20"/>
      <c r="F53" s="20">
        <f t="shared" si="0"/>
        <v>0</v>
      </c>
      <c r="G53" s="21"/>
      <c r="H53" s="20">
        <f t="shared" si="1"/>
        <v>0</v>
      </c>
    </row>
    <row r="54" spans="1:8">
      <c r="A54" s="18"/>
      <c r="B54" s="18"/>
      <c r="C54" s="19" t="s">
        <v>61</v>
      </c>
      <c r="D54" s="20"/>
      <c r="E54" s="20"/>
      <c r="F54" s="20">
        <f t="shared" si="0"/>
        <v>0</v>
      </c>
      <c r="G54" s="21">
        <v>0</v>
      </c>
      <c r="H54" s="20">
        <f t="shared" si="1"/>
        <v>0</v>
      </c>
    </row>
    <row r="55" spans="1:8">
      <c r="A55" s="18"/>
      <c r="B55" s="18"/>
      <c r="C55" s="19" t="s">
        <v>62</v>
      </c>
      <c r="D55" s="20"/>
      <c r="E55" s="20"/>
      <c r="F55" s="20">
        <f t="shared" si="0"/>
        <v>0</v>
      </c>
      <c r="G55" s="21">
        <v>0</v>
      </c>
      <c r="H55" s="20">
        <f t="shared" si="1"/>
        <v>0</v>
      </c>
    </row>
    <row r="56" spans="1:8">
      <c r="A56" s="18"/>
      <c r="B56" s="18"/>
      <c r="C56" s="19" t="s">
        <v>63</v>
      </c>
      <c r="D56" s="20"/>
      <c r="E56" s="20"/>
      <c r="F56" s="20">
        <f t="shared" si="0"/>
        <v>0</v>
      </c>
      <c r="G56" s="21">
        <v>0</v>
      </c>
      <c r="H56" s="20">
        <f t="shared" si="1"/>
        <v>0</v>
      </c>
    </row>
    <row r="57" spans="1:8">
      <c r="A57" s="18"/>
      <c r="B57" s="18"/>
      <c r="C57" s="19" t="s">
        <v>64</v>
      </c>
      <c r="D57" s="20"/>
      <c r="E57" s="20">
        <v>1186200</v>
      </c>
      <c r="F57" s="20">
        <f t="shared" si="0"/>
        <v>1186200</v>
      </c>
      <c r="G57" s="21">
        <v>1186200</v>
      </c>
      <c r="H57" s="20">
        <f t="shared" si="1"/>
        <v>0</v>
      </c>
    </row>
    <row r="58" spans="1:8">
      <c r="A58" s="18"/>
      <c r="B58" s="18"/>
      <c r="C58" s="19" t="s">
        <v>65</v>
      </c>
      <c r="D58" s="20"/>
      <c r="E58" s="20"/>
      <c r="F58" s="20">
        <f t="shared" si="0"/>
        <v>0</v>
      </c>
      <c r="G58" s="21"/>
      <c r="H58" s="20">
        <f t="shared" si="1"/>
        <v>0</v>
      </c>
    </row>
    <row r="59" spans="1:8">
      <c r="A59" s="18"/>
      <c r="B59" s="18"/>
      <c r="C59" s="19" t="s">
        <v>66</v>
      </c>
      <c r="D59" s="20"/>
      <c r="E59" s="20"/>
      <c r="F59" s="20">
        <f t="shared" si="0"/>
        <v>0</v>
      </c>
      <c r="G59" s="21">
        <v>0</v>
      </c>
      <c r="H59" s="20">
        <f t="shared" si="1"/>
        <v>0</v>
      </c>
    </row>
    <row r="60" spans="1:8">
      <c r="A60" s="18"/>
      <c r="B60" s="18"/>
      <c r="C60" s="19" t="s">
        <v>67</v>
      </c>
      <c r="D60" s="20"/>
      <c r="E60" s="20"/>
      <c r="F60" s="20">
        <f t="shared" si="0"/>
        <v>0</v>
      </c>
      <c r="G60" s="21">
        <v>0</v>
      </c>
      <c r="H60" s="20">
        <f t="shared" si="1"/>
        <v>0</v>
      </c>
    </row>
    <row r="61" spans="1:8">
      <c r="A61" s="18"/>
      <c r="B61" s="18"/>
      <c r="C61" s="19" t="s">
        <v>68</v>
      </c>
      <c r="D61" s="20"/>
      <c r="E61" s="20"/>
      <c r="F61" s="20">
        <f t="shared" si="0"/>
        <v>0</v>
      </c>
      <c r="G61" s="21"/>
      <c r="H61" s="20">
        <f t="shared" si="1"/>
        <v>0</v>
      </c>
    </row>
    <row r="62" spans="1:8">
      <c r="A62" s="18"/>
      <c r="B62" s="18"/>
      <c r="C62" s="19" t="s">
        <v>69</v>
      </c>
      <c r="D62" s="20"/>
      <c r="E62" s="20"/>
      <c r="F62" s="20">
        <f t="shared" si="0"/>
        <v>0</v>
      </c>
      <c r="G62" s="22">
        <v>0</v>
      </c>
      <c r="H62" s="20">
        <f t="shared" si="1"/>
        <v>0</v>
      </c>
    </row>
    <row r="63" spans="1:8">
      <c r="A63" s="18"/>
      <c r="B63" s="23"/>
      <c r="C63" s="24" t="s">
        <v>70</v>
      </c>
      <c r="D63" s="25">
        <f>+D50+D51+D52+D53+D54+D55+D56+D57+D58+D59+D60+D61+D62</f>
        <v>102315</v>
      </c>
      <c r="E63" s="25">
        <f>+E50+E51+E52+E53+E54+E55+E56+E57+E58+E59+E60+E61+E62</f>
        <v>1186207</v>
      </c>
      <c r="F63" s="25">
        <f t="shared" si="0"/>
        <v>1288522</v>
      </c>
      <c r="G63" s="26">
        <f>+G50+G51+G52+G53+G54+G55+G56+G57+G58+G59+G60+G61+G62</f>
        <v>1186200</v>
      </c>
      <c r="H63" s="25">
        <f t="shared" si="1"/>
        <v>102322</v>
      </c>
    </row>
    <row r="64" spans="1:8">
      <c r="A64" s="23"/>
      <c r="B64" s="33" t="s">
        <v>71</v>
      </c>
      <c r="C64" s="34"/>
      <c r="D64" s="35">
        <f xml:space="preserve"> +D49 - D63</f>
        <v>17057975</v>
      </c>
      <c r="E64" s="35">
        <f xml:space="preserve"> +E49 - E63</f>
        <v>-1186207</v>
      </c>
      <c r="F64" s="35">
        <f t="shared" si="0"/>
        <v>15871768</v>
      </c>
      <c r="G64" s="26">
        <f xml:space="preserve"> +G49 - G63</f>
        <v>0</v>
      </c>
      <c r="H64" s="35">
        <f>H49-H63</f>
        <v>15871768</v>
      </c>
    </row>
    <row r="65" spans="1:8">
      <c r="A65" s="27" t="s">
        <v>72</v>
      </c>
      <c r="B65" s="36"/>
      <c r="C65" s="37"/>
      <c r="D65" s="38">
        <f xml:space="preserve"> +D38 +D64</f>
        <v>-69075762</v>
      </c>
      <c r="E65" s="38">
        <f xml:space="preserve"> +E38 +E64</f>
        <v>12479397</v>
      </c>
      <c r="F65" s="38">
        <f t="shared" si="0"/>
        <v>-56596365</v>
      </c>
      <c r="G65" s="26">
        <f xml:space="preserve"> +G38 +G64</f>
        <v>0</v>
      </c>
      <c r="H65" s="38">
        <f>H38+H64</f>
        <v>-56596365</v>
      </c>
    </row>
    <row r="66" spans="1:8">
      <c r="A66" s="39" t="s">
        <v>73</v>
      </c>
      <c r="B66" s="36" t="s">
        <v>74</v>
      </c>
      <c r="C66" s="37"/>
      <c r="D66" s="38">
        <v>-69671787</v>
      </c>
      <c r="E66" s="38">
        <v>83502981</v>
      </c>
      <c r="F66" s="38">
        <f t="shared" si="0"/>
        <v>13831194</v>
      </c>
      <c r="G66" s="26">
        <v>0</v>
      </c>
      <c r="H66" s="38">
        <f t="shared" si="1"/>
        <v>13831194</v>
      </c>
    </row>
    <row r="67" spans="1:8">
      <c r="A67" s="40"/>
      <c r="B67" s="36" t="s">
        <v>75</v>
      </c>
      <c r="C67" s="37"/>
      <c r="D67" s="38">
        <f xml:space="preserve"> +D65 +D66</f>
        <v>-138747549</v>
      </c>
      <c r="E67" s="38">
        <f xml:space="preserve"> +E65 +E66</f>
        <v>95982378</v>
      </c>
      <c r="F67" s="38">
        <f t="shared" si="0"/>
        <v>-42765171</v>
      </c>
      <c r="G67" s="26">
        <f xml:space="preserve"> +G65 +G66</f>
        <v>0</v>
      </c>
      <c r="H67" s="38">
        <f>H65+H66</f>
        <v>-42765171</v>
      </c>
    </row>
    <row r="68" spans="1:8">
      <c r="A68" s="40"/>
      <c r="B68" s="36" t="s">
        <v>76</v>
      </c>
      <c r="C68" s="37"/>
      <c r="D68" s="38"/>
      <c r="E68" s="38"/>
      <c r="F68" s="38">
        <f t="shared" si="0"/>
        <v>0</v>
      </c>
      <c r="G68" s="26"/>
      <c r="H68" s="38">
        <f t="shared" si="1"/>
        <v>0</v>
      </c>
    </row>
    <row r="69" spans="1:8">
      <c r="A69" s="40"/>
      <c r="B69" s="36" t="s">
        <v>77</v>
      </c>
      <c r="C69" s="37"/>
      <c r="D69" s="38">
        <v>25800000</v>
      </c>
      <c r="E69" s="38"/>
      <c r="F69" s="38">
        <f t="shared" si="0"/>
        <v>25800000</v>
      </c>
      <c r="G69" s="26">
        <v>0</v>
      </c>
      <c r="H69" s="38">
        <f t="shared" si="1"/>
        <v>25800000</v>
      </c>
    </row>
    <row r="70" spans="1:8">
      <c r="A70" s="40"/>
      <c r="B70" s="36" t="s">
        <v>78</v>
      </c>
      <c r="C70" s="37"/>
      <c r="D70" s="38">
        <v>24500000</v>
      </c>
      <c r="E70" s="38"/>
      <c r="F70" s="38">
        <f t="shared" si="0"/>
        <v>24500000</v>
      </c>
      <c r="G70" s="26"/>
      <c r="H70" s="38">
        <f t="shared" si="1"/>
        <v>24500000</v>
      </c>
    </row>
    <row r="71" spans="1:8">
      <c r="A71" s="40"/>
      <c r="B71" s="36" t="s">
        <v>79</v>
      </c>
      <c r="C71" s="37"/>
      <c r="D71" s="38"/>
      <c r="E71" s="38"/>
      <c r="F71" s="38">
        <f t="shared" si="0"/>
        <v>0</v>
      </c>
      <c r="G71" s="26"/>
      <c r="H71" s="38">
        <f t="shared" si="1"/>
        <v>0</v>
      </c>
    </row>
    <row r="72" spans="1:8">
      <c r="A72" s="41"/>
      <c r="B72" s="36" t="s">
        <v>80</v>
      </c>
      <c r="C72" s="37"/>
      <c r="D72" s="38">
        <f xml:space="preserve"> +D67 +D68 +D69 +D70 - D71</f>
        <v>-88447549</v>
      </c>
      <c r="E72" s="38">
        <f xml:space="preserve"> +E67 +E68 +E69 +E70 - E71</f>
        <v>95982378</v>
      </c>
      <c r="F72" s="38">
        <f t="shared" si="0"/>
        <v>7534829</v>
      </c>
      <c r="G72" s="26">
        <f xml:space="preserve"> +G67 +G68 +G69 +G70 - G71</f>
        <v>0</v>
      </c>
      <c r="H72" s="38">
        <f>H67+H68+H69+H70-H71</f>
        <v>7534829</v>
      </c>
    </row>
  </sheetData>
  <mergeCells count="13">
    <mergeCell ref="A66:A72"/>
    <mergeCell ref="A32:A37"/>
    <mergeCell ref="B32:B34"/>
    <mergeCell ref="B35:B36"/>
    <mergeCell ref="A39:A64"/>
    <mergeCell ref="B39:B49"/>
    <mergeCell ref="B50:B63"/>
    <mergeCell ref="A3:H3"/>
    <mergeCell ref="A5:H5"/>
    <mergeCell ref="A7:C7"/>
    <mergeCell ref="A8:A31"/>
    <mergeCell ref="B8:B17"/>
    <mergeCell ref="B18:B3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opLeftCell="A4" workbookViewId="0">
      <selection activeCell="C33" sqref="C33"/>
    </sheetView>
  </sheetViews>
  <sheetFormatPr defaultRowHeight="18.75"/>
  <cols>
    <col min="1" max="2" width="2.875" style="42" customWidth="1"/>
    <col min="3" max="3" width="57.5" style="42" customWidth="1"/>
    <col min="4" max="7" width="20.75" style="42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21">
      <c r="A2" s="2"/>
      <c r="B2" s="2"/>
      <c r="C2" s="2"/>
      <c r="D2" s="2"/>
      <c r="E2" s="3"/>
      <c r="F2" s="4"/>
      <c r="G2" s="4" t="s">
        <v>0</v>
      </c>
    </row>
    <row r="3" spans="1:7" ht="21">
      <c r="A3" s="5" t="s">
        <v>81</v>
      </c>
      <c r="B3" s="5"/>
      <c r="C3" s="5"/>
      <c r="D3" s="5"/>
      <c r="E3" s="5"/>
      <c r="F3" s="5"/>
      <c r="G3" s="5"/>
    </row>
    <row r="4" spans="1:7">
      <c r="A4" s="6"/>
      <c r="B4" s="6"/>
      <c r="C4" s="6"/>
      <c r="D4" s="6"/>
      <c r="E4" s="6"/>
      <c r="F4" s="3"/>
      <c r="G4" s="3"/>
    </row>
    <row r="5" spans="1:7" ht="21">
      <c r="A5" s="7" t="s">
        <v>2</v>
      </c>
      <c r="B5" s="7"/>
      <c r="C5" s="7"/>
      <c r="D5" s="7"/>
      <c r="E5" s="7"/>
      <c r="F5" s="7"/>
      <c r="G5" s="7"/>
    </row>
    <row r="6" spans="1:7">
      <c r="A6" s="8"/>
      <c r="B6" s="8"/>
      <c r="C6" s="8"/>
      <c r="D6" s="8"/>
      <c r="E6" s="3"/>
      <c r="F6" s="3"/>
      <c r="G6" s="8" t="s">
        <v>3</v>
      </c>
    </row>
    <row r="7" spans="1:7" ht="28.5">
      <c r="A7" s="9" t="s">
        <v>4</v>
      </c>
      <c r="B7" s="10"/>
      <c r="C7" s="11"/>
      <c r="D7" s="12" t="s">
        <v>82</v>
      </c>
      <c r="E7" s="13" t="s">
        <v>7</v>
      </c>
      <c r="F7" s="13" t="s">
        <v>8</v>
      </c>
      <c r="G7" s="13" t="s">
        <v>9</v>
      </c>
    </row>
    <row r="8" spans="1:7">
      <c r="A8" s="14" t="s">
        <v>10</v>
      </c>
      <c r="B8" s="14" t="s">
        <v>11</v>
      </c>
      <c r="C8" s="15" t="s">
        <v>12</v>
      </c>
      <c r="D8" s="16">
        <v>144184630</v>
      </c>
      <c r="E8" s="16">
        <f>+D8</f>
        <v>144184630</v>
      </c>
      <c r="F8" s="17">
        <v>0</v>
      </c>
      <c r="G8" s="16">
        <f>E8-ABS(F8)</f>
        <v>144184630</v>
      </c>
    </row>
    <row r="9" spans="1:7">
      <c r="A9" s="18"/>
      <c r="B9" s="18"/>
      <c r="C9" s="19" t="s">
        <v>13</v>
      </c>
      <c r="D9" s="20"/>
      <c r="E9" s="20">
        <f t="shared" ref="E9:E72" si="0">+D9</f>
        <v>0</v>
      </c>
      <c r="F9" s="21">
        <v>0</v>
      </c>
      <c r="G9" s="20">
        <f t="shared" ref="G9:G71" si="1">E9-ABS(F9)</f>
        <v>0</v>
      </c>
    </row>
    <row r="10" spans="1:7">
      <c r="A10" s="18"/>
      <c r="B10" s="18"/>
      <c r="C10" s="19" t="s">
        <v>14</v>
      </c>
      <c r="D10" s="20"/>
      <c r="E10" s="20">
        <f t="shared" si="0"/>
        <v>0</v>
      </c>
      <c r="F10" s="21">
        <v>0</v>
      </c>
      <c r="G10" s="20">
        <f t="shared" si="1"/>
        <v>0</v>
      </c>
    </row>
    <row r="11" spans="1:7">
      <c r="A11" s="18"/>
      <c r="B11" s="18"/>
      <c r="C11" s="19" t="s">
        <v>15</v>
      </c>
      <c r="D11" s="20"/>
      <c r="E11" s="20">
        <f t="shared" si="0"/>
        <v>0</v>
      </c>
      <c r="F11" s="21">
        <v>0</v>
      </c>
      <c r="G11" s="20">
        <f t="shared" si="1"/>
        <v>0</v>
      </c>
    </row>
    <row r="12" spans="1:7">
      <c r="A12" s="18"/>
      <c r="B12" s="18"/>
      <c r="C12" s="19" t="s">
        <v>16</v>
      </c>
      <c r="D12" s="20">
        <v>294472</v>
      </c>
      <c r="E12" s="20">
        <f t="shared" si="0"/>
        <v>294472</v>
      </c>
      <c r="F12" s="21">
        <v>0</v>
      </c>
      <c r="G12" s="20">
        <f t="shared" si="1"/>
        <v>294472</v>
      </c>
    </row>
    <row r="13" spans="1:7">
      <c r="A13" s="18"/>
      <c r="B13" s="18"/>
      <c r="C13" s="19" t="s">
        <v>17</v>
      </c>
      <c r="D13" s="20">
        <v>321797705</v>
      </c>
      <c r="E13" s="20">
        <f t="shared" si="0"/>
        <v>321797705</v>
      </c>
      <c r="F13" s="21">
        <v>0</v>
      </c>
      <c r="G13" s="20">
        <f t="shared" si="1"/>
        <v>321797705</v>
      </c>
    </row>
    <row r="14" spans="1:7">
      <c r="A14" s="18"/>
      <c r="B14" s="18"/>
      <c r="C14" s="19" t="s">
        <v>18</v>
      </c>
      <c r="D14" s="20">
        <v>4946587</v>
      </c>
      <c r="E14" s="20">
        <f t="shared" si="0"/>
        <v>4946587</v>
      </c>
      <c r="F14" s="21">
        <v>0</v>
      </c>
      <c r="G14" s="20">
        <f t="shared" si="1"/>
        <v>4946587</v>
      </c>
    </row>
    <row r="15" spans="1:7">
      <c r="A15" s="18"/>
      <c r="B15" s="18"/>
      <c r="C15" s="19" t="s">
        <v>19</v>
      </c>
      <c r="D15" s="20"/>
      <c r="E15" s="20">
        <f t="shared" si="0"/>
        <v>0</v>
      </c>
      <c r="F15" s="21">
        <v>0</v>
      </c>
      <c r="G15" s="20">
        <f t="shared" si="1"/>
        <v>0</v>
      </c>
    </row>
    <row r="16" spans="1:7">
      <c r="A16" s="18"/>
      <c r="B16" s="18"/>
      <c r="C16" s="19" t="s">
        <v>20</v>
      </c>
      <c r="D16" s="20">
        <v>22017</v>
      </c>
      <c r="E16" s="20">
        <f t="shared" si="0"/>
        <v>22017</v>
      </c>
      <c r="F16" s="22">
        <v>0</v>
      </c>
      <c r="G16" s="20">
        <f t="shared" si="1"/>
        <v>22017</v>
      </c>
    </row>
    <row r="17" spans="1:7">
      <c r="A17" s="18"/>
      <c r="B17" s="23"/>
      <c r="C17" s="24" t="s">
        <v>21</v>
      </c>
      <c r="D17" s="25">
        <f>+D8+D9+D10+D11+D12+D13+D14+D15+D16</f>
        <v>471245411</v>
      </c>
      <c r="E17" s="25">
        <f t="shared" si="0"/>
        <v>471245411</v>
      </c>
      <c r="F17" s="26">
        <f>+F8+F9+F10+F11+F12+F13+F14+F15+F16</f>
        <v>0</v>
      </c>
      <c r="G17" s="25">
        <f t="shared" si="1"/>
        <v>471245411</v>
      </c>
    </row>
    <row r="18" spans="1:7">
      <c r="A18" s="18"/>
      <c r="B18" s="14" t="s">
        <v>22</v>
      </c>
      <c r="C18" s="19" t="s">
        <v>23</v>
      </c>
      <c r="D18" s="20">
        <v>304004498</v>
      </c>
      <c r="E18" s="20">
        <f t="shared" si="0"/>
        <v>304004498</v>
      </c>
      <c r="F18" s="17">
        <v>0</v>
      </c>
      <c r="G18" s="20">
        <f t="shared" si="1"/>
        <v>304004498</v>
      </c>
    </row>
    <row r="19" spans="1:7">
      <c r="A19" s="18"/>
      <c r="B19" s="18"/>
      <c r="C19" s="19" t="s">
        <v>24</v>
      </c>
      <c r="D19" s="20">
        <v>145572330</v>
      </c>
      <c r="E19" s="20">
        <f t="shared" si="0"/>
        <v>145572330</v>
      </c>
      <c r="F19" s="21">
        <v>0</v>
      </c>
      <c r="G19" s="20">
        <f t="shared" si="1"/>
        <v>145572330</v>
      </c>
    </row>
    <row r="20" spans="1:7">
      <c r="A20" s="18"/>
      <c r="B20" s="18"/>
      <c r="C20" s="19" t="s">
        <v>25</v>
      </c>
      <c r="D20" s="20">
        <v>798008</v>
      </c>
      <c r="E20" s="20">
        <f t="shared" si="0"/>
        <v>798008</v>
      </c>
      <c r="F20" s="21">
        <v>0</v>
      </c>
      <c r="G20" s="20">
        <f t="shared" si="1"/>
        <v>798008</v>
      </c>
    </row>
    <row r="21" spans="1:7">
      <c r="A21" s="18"/>
      <c r="B21" s="18"/>
      <c r="C21" s="19" t="s">
        <v>26</v>
      </c>
      <c r="D21" s="20"/>
      <c r="E21" s="20">
        <f t="shared" si="0"/>
        <v>0</v>
      </c>
      <c r="F21" s="21">
        <v>0</v>
      </c>
      <c r="G21" s="20">
        <f t="shared" si="1"/>
        <v>0</v>
      </c>
    </row>
    <row r="22" spans="1:7">
      <c r="A22" s="18"/>
      <c r="B22" s="18"/>
      <c r="C22" s="19" t="s">
        <v>27</v>
      </c>
      <c r="D22" s="20"/>
      <c r="E22" s="20">
        <f t="shared" si="0"/>
        <v>0</v>
      </c>
      <c r="F22" s="21"/>
      <c r="G22" s="20">
        <f t="shared" si="1"/>
        <v>0</v>
      </c>
    </row>
    <row r="23" spans="1:7">
      <c r="A23" s="18"/>
      <c r="B23" s="18"/>
      <c r="C23" s="19" t="s">
        <v>28</v>
      </c>
      <c r="D23" s="20"/>
      <c r="E23" s="20">
        <f t="shared" si="0"/>
        <v>0</v>
      </c>
      <c r="F23" s="21">
        <v>0</v>
      </c>
      <c r="G23" s="20">
        <f t="shared" si="1"/>
        <v>0</v>
      </c>
    </row>
    <row r="24" spans="1:7">
      <c r="A24" s="18"/>
      <c r="B24" s="18"/>
      <c r="C24" s="19" t="s">
        <v>29</v>
      </c>
      <c r="D24" s="20"/>
      <c r="E24" s="20">
        <f t="shared" si="0"/>
        <v>0</v>
      </c>
      <c r="F24" s="21">
        <v>0</v>
      </c>
      <c r="G24" s="20">
        <f t="shared" si="1"/>
        <v>0</v>
      </c>
    </row>
    <row r="25" spans="1:7">
      <c r="A25" s="18"/>
      <c r="B25" s="18"/>
      <c r="C25" s="19" t="s">
        <v>30</v>
      </c>
      <c r="D25" s="20">
        <v>7431559</v>
      </c>
      <c r="E25" s="20">
        <f t="shared" si="0"/>
        <v>7431559</v>
      </c>
      <c r="F25" s="21">
        <v>0</v>
      </c>
      <c r="G25" s="20">
        <f t="shared" si="1"/>
        <v>7431559</v>
      </c>
    </row>
    <row r="26" spans="1:7">
      <c r="A26" s="18"/>
      <c r="B26" s="18"/>
      <c r="C26" s="19" t="s">
        <v>31</v>
      </c>
      <c r="D26" s="20">
        <v>-482517</v>
      </c>
      <c r="E26" s="20">
        <f t="shared" si="0"/>
        <v>-482517</v>
      </c>
      <c r="F26" s="21">
        <v>0</v>
      </c>
      <c r="G26" s="20">
        <f t="shared" si="1"/>
        <v>-482517</v>
      </c>
    </row>
    <row r="27" spans="1:7">
      <c r="A27" s="18"/>
      <c r="B27" s="18"/>
      <c r="C27" s="19" t="s">
        <v>32</v>
      </c>
      <c r="D27" s="20"/>
      <c r="E27" s="20">
        <f t="shared" si="0"/>
        <v>0</v>
      </c>
      <c r="F27" s="21"/>
      <c r="G27" s="20">
        <f t="shared" si="1"/>
        <v>0</v>
      </c>
    </row>
    <row r="28" spans="1:7">
      <c r="A28" s="18"/>
      <c r="B28" s="18"/>
      <c r="C28" s="19" t="s">
        <v>33</v>
      </c>
      <c r="D28" s="20"/>
      <c r="E28" s="20">
        <f t="shared" si="0"/>
        <v>0</v>
      </c>
      <c r="F28" s="21"/>
      <c r="G28" s="20">
        <f t="shared" si="1"/>
        <v>0</v>
      </c>
    </row>
    <row r="29" spans="1:7">
      <c r="A29" s="18"/>
      <c r="B29" s="18"/>
      <c r="C29" s="19" t="s">
        <v>34</v>
      </c>
      <c r="D29" s="20"/>
      <c r="E29" s="20">
        <f t="shared" si="0"/>
        <v>0</v>
      </c>
      <c r="F29" s="22"/>
      <c r="G29" s="20">
        <f t="shared" si="1"/>
        <v>0</v>
      </c>
    </row>
    <row r="30" spans="1:7">
      <c r="A30" s="18"/>
      <c r="B30" s="23"/>
      <c r="C30" s="24" t="s">
        <v>35</v>
      </c>
      <c r="D30" s="25">
        <f>+D18+D19+D20+D21+D22+D23+D24+D25+D26+D27+D28+D29</f>
        <v>457323878</v>
      </c>
      <c r="E30" s="25">
        <f t="shared" si="0"/>
        <v>457323878</v>
      </c>
      <c r="F30" s="26">
        <f>+F18+F19+F20+F21+F22+F23+F24+F25+F26+F27+F28+F29</f>
        <v>0</v>
      </c>
      <c r="G30" s="25">
        <f t="shared" si="1"/>
        <v>457323878</v>
      </c>
    </row>
    <row r="31" spans="1:7">
      <c r="A31" s="23"/>
      <c r="B31" s="27" t="s">
        <v>36</v>
      </c>
      <c r="C31" s="28"/>
      <c r="D31" s="29">
        <f xml:space="preserve"> +D17 - D30</f>
        <v>13921533</v>
      </c>
      <c r="E31" s="29">
        <f t="shared" si="0"/>
        <v>13921533</v>
      </c>
      <c r="F31" s="26">
        <f xml:space="preserve"> +F17 - F30</f>
        <v>0</v>
      </c>
      <c r="G31" s="29">
        <f>G17-G30</f>
        <v>13921533</v>
      </c>
    </row>
    <row r="32" spans="1:7">
      <c r="A32" s="14" t="s">
        <v>37</v>
      </c>
      <c r="B32" s="14" t="s">
        <v>11</v>
      </c>
      <c r="C32" s="19" t="s">
        <v>38</v>
      </c>
      <c r="D32" s="20"/>
      <c r="E32" s="20">
        <f t="shared" si="0"/>
        <v>0</v>
      </c>
      <c r="F32" s="17"/>
      <c r="G32" s="20">
        <f t="shared" si="1"/>
        <v>0</v>
      </c>
    </row>
    <row r="33" spans="1:7">
      <c r="A33" s="18"/>
      <c r="B33" s="18"/>
      <c r="C33" s="19" t="s">
        <v>39</v>
      </c>
      <c r="D33" s="20"/>
      <c r="E33" s="20">
        <f t="shared" si="0"/>
        <v>0</v>
      </c>
      <c r="F33" s="22">
        <v>0</v>
      </c>
      <c r="G33" s="20">
        <f t="shared" si="1"/>
        <v>0</v>
      </c>
    </row>
    <row r="34" spans="1:7">
      <c r="A34" s="18"/>
      <c r="B34" s="23"/>
      <c r="C34" s="24" t="s">
        <v>40</v>
      </c>
      <c r="D34" s="25">
        <f>+D32+D33</f>
        <v>0</v>
      </c>
      <c r="E34" s="25">
        <f t="shared" si="0"/>
        <v>0</v>
      </c>
      <c r="F34" s="26">
        <f>+F32+F33</f>
        <v>0</v>
      </c>
      <c r="G34" s="25">
        <f t="shared" si="1"/>
        <v>0</v>
      </c>
    </row>
    <row r="35" spans="1:7">
      <c r="A35" s="18"/>
      <c r="B35" s="14" t="s">
        <v>22</v>
      </c>
      <c r="C35" s="19" t="s">
        <v>41</v>
      </c>
      <c r="D35" s="20"/>
      <c r="E35" s="20">
        <f t="shared" si="0"/>
        <v>0</v>
      </c>
      <c r="F35" s="26"/>
      <c r="G35" s="20">
        <f t="shared" si="1"/>
        <v>0</v>
      </c>
    </row>
    <row r="36" spans="1:7">
      <c r="A36" s="18"/>
      <c r="B36" s="23"/>
      <c r="C36" s="24" t="s">
        <v>42</v>
      </c>
      <c r="D36" s="25">
        <f>+D35</f>
        <v>0</v>
      </c>
      <c r="E36" s="25">
        <f t="shared" si="0"/>
        <v>0</v>
      </c>
      <c r="F36" s="26">
        <f>+F35</f>
        <v>0</v>
      </c>
      <c r="G36" s="25">
        <f t="shared" si="1"/>
        <v>0</v>
      </c>
    </row>
    <row r="37" spans="1:7">
      <c r="A37" s="23"/>
      <c r="B37" s="27" t="s">
        <v>43</v>
      </c>
      <c r="C37" s="30"/>
      <c r="D37" s="31">
        <f xml:space="preserve"> +D34 - D36</f>
        <v>0</v>
      </c>
      <c r="E37" s="31">
        <f t="shared" si="0"/>
        <v>0</v>
      </c>
      <c r="F37" s="26">
        <f xml:space="preserve"> +F34 - F36</f>
        <v>0</v>
      </c>
      <c r="G37" s="31">
        <f>G34-G36</f>
        <v>0</v>
      </c>
    </row>
    <row r="38" spans="1:7">
      <c r="A38" s="27" t="s">
        <v>44</v>
      </c>
      <c r="B38" s="32"/>
      <c r="C38" s="28"/>
      <c r="D38" s="29">
        <f xml:space="preserve"> +D31 +D37</f>
        <v>13921533</v>
      </c>
      <c r="E38" s="29">
        <f t="shared" si="0"/>
        <v>13921533</v>
      </c>
      <c r="F38" s="26">
        <f xml:space="preserve"> +F31 +F37</f>
        <v>0</v>
      </c>
      <c r="G38" s="29">
        <f>G31+G37</f>
        <v>13921533</v>
      </c>
    </row>
    <row r="39" spans="1:7">
      <c r="A39" s="14" t="s">
        <v>45</v>
      </c>
      <c r="B39" s="14" t="s">
        <v>11</v>
      </c>
      <c r="C39" s="19" t="s">
        <v>46</v>
      </c>
      <c r="D39" s="20"/>
      <c r="E39" s="20">
        <f t="shared" si="0"/>
        <v>0</v>
      </c>
      <c r="F39" s="17">
        <v>0</v>
      </c>
      <c r="G39" s="20">
        <f t="shared" si="1"/>
        <v>0</v>
      </c>
    </row>
    <row r="40" spans="1:7">
      <c r="A40" s="18"/>
      <c r="B40" s="18"/>
      <c r="C40" s="19" t="s">
        <v>47</v>
      </c>
      <c r="D40" s="20"/>
      <c r="E40" s="20">
        <f t="shared" si="0"/>
        <v>0</v>
      </c>
      <c r="F40" s="21">
        <v>0</v>
      </c>
      <c r="G40" s="20">
        <f t="shared" si="1"/>
        <v>0</v>
      </c>
    </row>
    <row r="41" spans="1:7">
      <c r="A41" s="18"/>
      <c r="B41" s="18"/>
      <c r="C41" s="19" t="s">
        <v>48</v>
      </c>
      <c r="D41" s="20"/>
      <c r="E41" s="20">
        <f t="shared" si="0"/>
        <v>0</v>
      </c>
      <c r="F41" s="21"/>
      <c r="G41" s="20">
        <f t="shared" si="1"/>
        <v>0</v>
      </c>
    </row>
    <row r="42" spans="1:7">
      <c r="A42" s="18"/>
      <c r="B42" s="18"/>
      <c r="C42" s="19" t="s">
        <v>49</v>
      </c>
      <c r="D42" s="20"/>
      <c r="E42" s="20">
        <f t="shared" si="0"/>
        <v>0</v>
      </c>
      <c r="F42" s="21"/>
      <c r="G42" s="20">
        <f t="shared" si="1"/>
        <v>0</v>
      </c>
    </row>
    <row r="43" spans="1:7">
      <c r="A43" s="18"/>
      <c r="B43" s="18"/>
      <c r="C43" s="19" t="s">
        <v>50</v>
      </c>
      <c r="D43" s="20"/>
      <c r="E43" s="20">
        <f t="shared" si="0"/>
        <v>0</v>
      </c>
      <c r="F43" s="21">
        <v>0</v>
      </c>
      <c r="G43" s="20">
        <f t="shared" si="1"/>
        <v>0</v>
      </c>
    </row>
    <row r="44" spans="1:7">
      <c r="A44" s="18"/>
      <c r="B44" s="18"/>
      <c r="C44" s="19" t="s">
        <v>51</v>
      </c>
      <c r="D44" s="20"/>
      <c r="E44" s="20">
        <f t="shared" si="0"/>
        <v>0</v>
      </c>
      <c r="F44" s="21">
        <v>0</v>
      </c>
      <c r="G44" s="20">
        <f t="shared" si="1"/>
        <v>0</v>
      </c>
    </row>
    <row r="45" spans="1:7">
      <c r="A45" s="18"/>
      <c r="B45" s="18"/>
      <c r="C45" s="19" t="s">
        <v>52</v>
      </c>
      <c r="D45" s="20"/>
      <c r="E45" s="20">
        <f t="shared" si="0"/>
        <v>0</v>
      </c>
      <c r="F45" s="21"/>
      <c r="G45" s="20">
        <f t="shared" si="1"/>
        <v>0</v>
      </c>
    </row>
    <row r="46" spans="1:7">
      <c r="A46" s="18"/>
      <c r="B46" s="18"/>
      <c r="C46" s="19" t="s">
        <v>53</v>
      </c>
      <c r="D46" s="20"/>
      <c r="E46" s="20">
        <f t="shared" si="0"/>
        <v>0</v>
      </c>
      <c r="F46" s="21"/>
      <c r="G46" s="20">
        <f t="shared" si="1"/>
        <v>0</v>
      </c>
    </row>
    <row r="47" spans="1:7">
      <c r="A47" s="18"/>
      <c r="B47" s="18"/>
      <c r="C47" s="19" t="s">
        <v>54</v>
      </c>
      <c r="D47" s="20"/>
      <c r="E47" s="20">
        <f t="shared" si="0"/>
        <v>0</v>
      </c>
      <c r="F47" s="21"/>
      <c r="G47" s="20">
        <f t="shared" si="1"/>
        <v>0</v>
      </c>
    </row>
    <row r="48" spans="1:7">
      <c r="A48" s="18"/>
      <c r="B48" s="18"/>
      <c r="C48" s="19" t="s">
        <v>55</v>
      </c>
      <c r="D48" s="20"/>
      <c r="E48" s="20">
        <f t="shared" si="0"/>
        <v>0</v>
      </c>
      <c r="F48" s="22"/>
      <c r="G48" s="20">
        <f t="shared" si="1"/>
        <v>0</v>
      </c>
    </row>
    <row r="49" spans="1:7">
      <c r="A49" s="18"/>
      <c r="B49" s="23"/>
      <c r="C49" s="24" t="s">
        <v>56</v>
      </c>
      <c r="D49" s="25">
        <f>+D39+D40+D41+D42+D43+D44+D45+D46+D47+D48</f>
        <v>0</v>
      </c>
      <c r="E49" s="25">
        <f t="shared" si="0"/>
        <v>0</v>
      </c>
      <c r="F49" s="26">
        <f>+F39+F40+F41+F42+F43+F44+F45+F46+F47+F48</f>
        <v>0</v>
      </c>
      <c r="G49" s="25">
        <f t="shared" si="1"/>
        <v>0</v>
      </c>
    </row>
    <row r="50" spans="1:7">
      <c r="A50" s="18"/>
      <c r="B50" s="14" t="s">
        <v>22</v>
      </c>
      <c r="C50" s="19" t="s">
        <v>57</v>
      </c>
      <c r="D50" s="20"/>
      <c r="E50" s="20">
        <f t="shared" si="0"/>
        <v>0</v>
      </c>
      <c r="F50" s="17"/>
      <c r="G50" s="20">
        <f t="shared" si="1"/>
        <v>0</v>
      </c>
    </row>
    <row r="51" spans="1:7">
      <c r="A51" s="18"/>
      <c r="B51" s="18"/>
      <c r="C51" s="19" t="s">
        <v>58</v>
      </c>
      <c r="D51" s="20"/>
      <c r="E51" s="20">
        <f t="shared" si="0"/>
        <v>0</v>
      </c>
      <c r="F51" s="21"/>
      <c r="G51" s="20">
        <f t="shared" si="1"/>
        <v>0</v>
      </c>
    </row>
    <row r="52" spans="1:7">
      <c r="A52" s="18"/>
      <c r="B52" s="18"/>
      <c r="C52" s="19" t="s">
        <v>59</v>
      </c>
      <c r="D52" s="20"/>
      <c r="E52" s="20">
        <f t="shared" si="0"/>
        <v>0</v>
      </c>
      <c r="F52" s="21"/>
      <c r="G52" s="20">
        <f t="shared" si="1"/>
        <v>0</v>
      </c>
    </row>
    <row r="53" spans="1:7">
      <c r="A53" s="18"/>
      <c r="B53" s="18"/>
      <c r="C53" s="19" t="s">
        <v>60</v>
      </c>
      <c r="D53" s="20"/>
      <c r="E53" s="20">
        <f t="shared" si="0"/>
        <v>0</v>
      </c>
      <c r="F53" s="21"/>
      <c r="G53" s="20">
        <f t="shared" si="1"/>
        <v>0</v>
      </c>
    </row>
    <row r="54" spans="1:7">
      <c r="A54" s="18"/>
      <c r="B54" s="18"/>
      <c r="C54" s="19" t="s">
        <v>61</v>
      </c>
      <c r="D54" s="20"/>
      <c r="E54" s="20">
        <f t="shared" si="0"/>
        <v>0</v>
      </c>
      <c r="F54" s="21"/>
      <c r="G54" s="20">
        <f t="shared" si="1"/>
        <v>0</v>
      </c>
    </row>
    <row r="55" spans="1:7">
      <c r="A55" s="18"/>
      <c r="B55" s="18"/>
      <c r="C55" s="19" t="s">
        <v>62</v>
      </c>
      <c r="D55" s="20"/>
      <c r="E55" s="20">
        <f t="shared" si="0"/>
        <v>0</v>
      </c>
      <c r="F55" s="21"/>
      <c r="G55" s="20">
        <f t="shared" si="1"/>
        <v>0</v>
      </c>
    </row>
    <row r="56" spans="1:7">
      <c r="A56" s="18"/>
      <c r="B56" s="18"/>
      <c r="C56" s="19" t="s">
        <v>63</v>
      </c>
      <c r="D56" s="20">
        <v>15974090</v>
      </c>
      <c r="E56" s="20">
        <f t="shared" si="0"/>
        <v>15974090</v>
      </c>
      <c r="F56" s="21">
        <v>0</v>
      </c>
      <c r="G56" s="20">
        <f t="shared" si="1"/>
        <v>15974090</v>
      </c>
    </row>
    <row r="57" spans="1:7">
      <c r="A57" s="18"/>
      <c r="B57" s="18"/>
      <c r="C57" s="19" t="s">
        <v>64</v>
      </c>
      <c r="D57" s="20"/>
      <c r="E57" s="20">
        <f t="shared" si="0"/>
        <v>0</v>
      </c>
      <c r="F57" s="21">
        <v>0</v>
      </c>
      <c r="G57" s="20">
        <f t="shared" si="1"/>
        <v>0</v>
      </c>
    </row>
    <row r="58" spans="1:7">
      <c r="A58" s="18"/>
      <c r="B58" s="18"/>
      <c r="C58" s="19" t="s">
        <v>65</v>
      </c>
      <c r="D58" s="20"/>
      <c r="E58" s="20">
        <f t="shared" si="0"/>
        <v>0</v>
      </c>
      <c r="F58" s="21"/>
      <c r="G58" s="20">
        <f t="shared" si="1"/>
        <v>0</v>
      </c>
    </row>
    <row r="59" spans="1:7">
      <c r="A59" s="18"/>
      <c r="B59" s="18"/>
      <c r="C59" s="19" t="s">
        <v>66</v>
      </c>
      <c r="D59" s="20"/>
      <c r="E59" s="20">
        <f t="shared" si="0"/>
        <v>0</v>
      </c>
      <c r="F59" s="21"/>
      <c r="G59" s="20">
        <f t="shared" si="1"/>
        <v>0</v>
      </c>
    </row>
    <row r="60" spans="1:7">
      <c r="A60" s="18"/>
      <c r="B60" s="18"/>
      <c r="C60" s="19" t="s">
        <v>67</v>
      </c>
      <c r="D60" s="20"/>
      <c r="E60" s="20">
        <f t="shared" si="0"/>
        <v>0</v>
      </c>
      <c r="F60" s="21"/>
      <c r="G60" s="20">
        <f t="shared" si="1"/>
        <v>0</v>
      </c>
    </row>
    <row r="61" spans="1:7">
      <c r="A61" s="18"/>
      <c r="B61" s="18"/>
      <c r="C61" s="19" t="s">
        <v>68</v>
      </c>
      <c r="D61" s="20"/>
      <c r="E61" s="20">
        <f t="shared" si="0"/>
        <v>0</v>
      </c>
      <c r="F61" s="21"/>
      <c r="G61" s="20">
        <f t="shared" si="1"/>
        <v>0</v>
      </c>
    </row>
    <row r="62" spans="1:7">
      <c r="A62" s="18"/>
      <c r="B62" s="18"/>
      <c r="C62" s="19" t="s">
        <v>69</v>
      </c>
      <c r="D62" s="20"/>
      <c r="E62" s="20">
        <f t="shared" si="0"/>
        <v>0</v>
      </c>
      <c r="F62" s="22">
        <v>0</v>
      </c>
      <c r="G62" s="20">
        <f t="shared" si="1"/>
        <v>0</v>
      </c>
    </row>
    <row r="63" spans="1:7">
      <c r="A63" s="18"/>
      <c r="B63" s="23"/>
      <c r="C63" s="24" t="s">
        <v>70</v>
      </c>
      <c r="D63" s="25">
        <f>+D50+D51+D52+D53+D54+D55+D56+D57+D58+D59+D60+D61+D62</f>
        <v>15974090</v>
      </c>
      <c r="E63" s="25">
        <f t="shared" si="0"/>
        <v>15974090</v>
      </c>
      <c r="F63" s="26">
        <f>+F50+F51+F52+F53+F54+F55+F56+F57+F58+F59+F60+F61+F62</f>
        <v>0</v>
      </c>
      <c r="G63" s="25">
        <f t="shared" si="1"/>
        <v>15974090</v>
      </c>
    </row>
    <row r="64" spans="1:7">
      <c r="A64" s="23"/>
      <c r="B64" s="33" t="s">
        <v>71</v>
      </c>
      <c r="C64" s="34"/>
      <c r="D64" s="35">
        <f xml:space="preserve"> +D49 - D63</f>
        <v>-15974090</v>
      </c>
      <c r="E64" s="35">
        <f t="shared" si="0"/>
        <v>-15974090</v>
      </c>
      <c r="F64" s="26">
        <f xml:space="preserve"> +F49 - F63</f>
        <v>0</v>
      </c>
      <c r="G64" s="35">
        <f>G49-G63</f>
        <v>-15974090</v>
      </c>
    </row>
    <row r="65" spans="1:7">
      <c r="A65" s="27" t="s">
        <v>72</v>
      </c>
      <c r="B65" s="36"/>
      <c r="C65" s="37"/>
      <c r="D65" s="38">
        <f xml:space="preserve"> +D38 +D64</f>
        <v>-2052557</v>
      </c>
      <c r="E65" s="38">
        <f t="shared" si="0"/>
        <v>-2052557</v>
      </c>
      <c r="F65" s="26">
        <f xml:space="preserve"> +F38 +F64</f>
        <v>0</v>
      </c>
      <c r="G65" s="38">
        <f>G38+G64</f>
        <v>-2052557</v>
      </c>
    </row>
    <row r="66" spans="1:7">
      <c r="A66" s="39" t="s">
        <v>73</v>
      </c>
      <c r="B66" s="36" t="s">
        <v>74</v>
      </c>
      <c r="C66" s="37"/>
      <c r="D66" s="38">
        <v>75548754</v>
      </c>
      <c r="E66" s="38">
        <f t="shared" si="0"/>
        <v>75548754</v>
      </c>
      <c r="F66" s="26">
        <v>0</v>
      </c>
      <c r="G66" s="38">
        <f t="shared" si="1"/>
        <v>75548754</v>
      </c>
    </row>
    <row r="67" spans="1:7">
      <c r="A67" s="40"/>
      <c r="B67" s="36" t="s">
        <v>75</v>
      </c>
      <c r="C67" s="37"/>
      <c r="D67" s="38">
        <f xml:space="preserve"> +D65 +D66</f>
        <v>73496197</v>
      </c>
      <c r="E67" s="38">
        <f t="shared" si="0"/>
        <v>73496197</v>
      </c>
      <c r="F67" s="26">
        <f xml:space="preserve"> +F65 +F66</f>
        <v>0</v>
      </c>
      <c r="G67" s="38">
        <f>G65+G66</f>
        <v>73496197</v>
      </c>
    </row>
    <row r="68" spans="1:7">
      <c r="A68" s="40"/>
      <c r="B68" s="36" t="s">
        <v>76</v>
      </c>
      <c r="C68" s="37"/>
      <c r="D68" s="38"/>
      <c r="E68" s="38">
        <f t="shared" si="0"/>
        <v>0</v>
      </c>
      <c r="F68" s="26"/>
      <c r="G68" s="38">
        <f t="shared" si="1"/>
        <v>0</v>
      </c>
    </row>
    <row r="69" spans="1:7">
      <c r="A69" s="40"/>
      <c r="B69" s="36" t="s">
        <v>77</v>
      </c>
      <c r="C69" s="37"/>
      <c r="D69" s="38"/>
      <c r="E69" s="38">
        <f t="shared" si="0"/>
        <v>0</v>
      </c>
      <c r="F69" s="26">
        <v>0</v>
      </c>
      <c r="G69" s="38">
        <f t="shared" si="1"/>
        <v>0</v>
      </c>
    </row>
    <row r="70" spans="1:7">
      <c r="A70" s="40"/>
      <c r="B70" s="36" t="s">
        <v>78</v>
      </c>
      <c r="C70" s="37"/>
      <c r="D70" s="38"/>
      <c r="E70" s="38">
        <f t="shared" si="0"/>
        <v>0</v>
      </c>
      <c r="F70" s="26"/>
      <c r="G70" s="38">
        <f t="shared" si="1"/>
        <v>0</v>
      </c>
    </row>
    <row r="71" spans="1:7">
      <c r="A71" s="40"/>
      <c r="B71" s="36" t="s">
        <v>79</v>
      </c>
      <c r="C71" s="37"/>
      <c r="D71" s="38"/>
      <c r="E71" s="38">
        <f t="shared" si="0"/>
        <v>0</v>
      </c>
      <c r="F71" s="26"/>
      <c r="G71" s="38">
        <f t="shared" si="1"/>
        <v>0</v>
      </c>
    </row>
    <row r="72" spans="1:7">
      <c r="A72" s="41"/>
      <c r="B72" s="36" t="s">
        <v>80</v>
      </c>
      <c r="C72" s="37"/>
      <c r="D72" s="38">
        <f xml:space="preserve"> +D67 +D68 +D69 +D70 - D71</f>
        <v>73496197</v>
      </c>
      <c r="E72" s="38">
        <f t="shared" si="0"/>
        <v>73496197</v>
      </c>
      <c r="F72" s="26">
        <f xml:space="preserve"> +F67 +F68 +F69 +F70 - F71</f>
        <v>0</v>
      </c>
      <c r="G72" s="38">
        <f>G67+G68+G69+G70-G71</f>
        <v>73496197</v>
      </c>
    </row>
  </sheetData>
  <mergeCells count="13">
    <mergeCell ref="A66:A72"/>
    <mergeCell ref="A32:A37"/>
    <mergeCell ref="B32:B34"/>
    <mergeCell ref="B35:B36"/>
    <mergeCell ref="A39:A64"/>
    <mergeCell ref="B39:B49"/>
    <mergeCell ref="B50:B63"/>
    <mergeCell ref="A3:G3"/>
    <mergeCell ref="A5:G5"/>
    <mergeCell ref="A7:C7"/>
    <mergeCell ref="A8:A31"/>
    <mergeCell ref="B8:B17"/>
    <mergeCell ref="B18:B3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2020-07-10T05:33:30Z</dcterms:modified>
</cp:coreProperties>
</file>