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/>
  <xr:revisionPtr revIDLastSave="0" documentId="13_ncr:1_{6F79279E-72D1-4756-B365-4D762789ACD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社会福祉事業" sheetId="1" r:id="rId1"/>
    <sheet name="公益事業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2" l="1"/>
  <c r="G65" i="2" s="1"/>
  <c r="F62" i="2"/>
  <c r="D62" i="2"/>
  <c r="E62" i="2" s="1"/>
  <c r="G62" i="2" s="1"/>
  <c r="E61" i="2"/>
  <c r="G61" i="2" s="1"/>
  <c r="E60" i="2"/>
  <c r="G60" i="2" s="1"/>
  <c r="E59" i="2"/>
  <c r="G59" i="2" s="1"/>
  <c r="E58" i="2"/>
  <c r="G58" i="2" s="1"/>
  <c r="E57" i="2"/>
  <c r="G57" i="2" s="1"/>
  <c r="E56" i="2"/>
  <c r="G56" i="2" s="1"/>
  <c r="E55" i="2"/>
  <c r="G55" i="2" s="1"/>
  <c r="E54" i="2"/>
  <c r="G54" i="2" s="1"/>
  <c r="E53" i="2"/>
  <c r="G53" i="2" s="1"/>
  <c r="F52" i="2"/>
  <c r="F63" i="2" s="1"/>
  <c r="D52" i="2"/>
  <c r="D63" i="2" s="1"/>
  <c r="E63" i="2" s="1"/>
  <c r="E51" i="2"/>
  <c r="G51" i="2" s="1"/>
  <c r="E50" i="2"/>
  <c r="G50" i="2" s="1"/>
  <c r="E49" i="2"/>
  <c r="G49" i="2" s="1"/>
  <c r="E48" i="2"/>
  <c r="G48" i="2" s="1"/>
  <c r="E47" i="2"/>
  <c r="G47" i="2" s="1"/>
  <c r="E46" i="2"/>
  <c r="G46" i="2" s="1"/>
  <c r="E45" i="2"/>
  <c r="G45" i="2" s="1"/>
  <c r="E44" i="2"/>
  <c r="G44" i="2" s="1"/>
  <c r="E43" i="2"/>
  <c r="G43" i="2" s="1"/>
  <c r="D42" i="2"/>
  <c r="E42" i="2" s="1"/>
  <c r="F41" i="2"/>
  <c r="D41" i="2"/>
  <c r="E41" i="2" s="1"/>
  <c r="G41" i="2" s="1"/>
  <c r="E40" i="2"/>
  <c r="G40" i="2" s="1"/>
  <c r="E39" i="2"/>
  <c r="G39" i="2" s="1"/>
  <c r="E38" i="2"/>
  <c r="G38" i="2" s="1"/>
  <c r="E37" i="2"/>
  <c r="G37" i="2" s="1"/>
  <c r="F36" i="2"/>
  <c r="F42" i="2" s="1"/>
  <c r="D36" i="2"/>
  <c r="E36" i="2" s="1"/>
  <c r="G36" i="2" s="1"/>
  <c r="G42" i="2" s="1"/>
  <c r="E35" i="2"/>
  <c r="G35" i="2" s="1"/>
  <c r="E34" i="2"/>
  <c r="G34" i="2" s="1"/>
  <c r="E33" i="2"/>
  <c r="G33" i="2" s="1"/>
  <c r="F31" i="2"/>
  <c r="D31" i="2"/>
  <c r="E31" i="2" s="1"/>
  <c r="G31" i="2" s="1"/>
  <c r="E30" i="2"/>
  <c r="G30" i="2" s="1"/>
  <c r="E29" i="2"/>
  <c r="G29" i="2" s="1"/>
  <c r="E28" i="2"/>
  <c r="G28" i="2" s="1"/>
  <c r="E27" i="2"/>
  <c r="G27" i="2" s="1"/>
  <c r="E26" i="2"/>
  <c r="G26" i="2" s="1"/>
  <c r="E25" i="2"/>
  <c r="G25" i="2" s="1"/>
  <c r="E24" i="2"/>
  <c r="G24" i="2" s="1"/>
  <c r="E23" i="2"/>
  <c r="G23" i="2" s="1"/>
  <c r="E22" i="2"/>
  <c r="G22" i="2" s="1"/>
  <c r="E21" i="2"/>
  <c r="G21" i="2" s="1"/>
  <c r="E20" i="2"/>
  <c r="G20" i="2" s="1"/>
  <c r="F19" i="2"/>
  <c r="F32" i="2" s="1"/>
  <c r="F64" i="2" s="1"/>
  <c r="F66" i="2" s="1"/>
  <c r="D19" i="2"/>
  <c r="E19" i="2" s="1"/>
  <c r="G19" i="2" s="1"/>
  <c r="G32" i="2" s="1"/>
  <c r="E18" i="2"/>
  <c r="G18" i="2" s="1"/>
  <c r="E17" i="2"/>
  <c r="G17" i="2" s="1"/>
  <c r="E16" i="2"/>
  <c r="G16" i="2" s="1"/>
  <c r="E15" i="2"/>
  <c r="G15" i="2" s="1"/>
  <c r="E14" i="2"/>
  <c r="G14" i="2" s="1"/>
  <c r="E13" i="2"/>
  <c r="G13" i="2" s="1"/>
  <c r="E12" i="2"/>
  <c r="G12" i="2" s="1"/>
  <c r="E11" i="2"/>
  <c r="G11" i="2" s="1"/>
  <c r="E10" i="2"/>
  <c r="G10" i="2" s="1"/>
  <c r="E9" i="2"/>
  <c r="G9" i="2" s="1"/>
  <c r="E8" i="2"/>
  <c r="G8" i="2" s="1"/>
  <c r="H65" i="1"/>
  <c r="F65" i="1"/>
  <c r="G63" i="1"/>
  <c r="E63" i="1"/>
  <c r="G62" i="1"/>
  <c r="E62" i="1"/>
  <c r="D62" i="1"/>
  <c r="F62" i="1" s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G52" i="1"/>
  <c r="E52" i="1"/>
  <c r="D52" i="1"/>
  <c r="F52" i="1" s="1"/>
  <c r="H52" i="1" s="1"/>
  <c r="H63" i="1" s="1"/>
  <c r="H51" i="1"/>
  <c r="F51" i="1"/>
  <c r="H50" i="1"/>
  <c r="F50" i="1"/>
  <c r="F49" i="1"/>
  <c r="H49" i="1" s="1"/>
  <c r="H48" i="1"/>
  <c r="F48" i="1"/>
  <c r="H47" i="1"/>
  <c r="F47" i="1"/>
  <c r="F46" i="1"/>
  <c r="H46" i="1" s="1"/>
  <c r="H45" i="1"/>
  <c r="F45" i="1"/>
  <c r="H44" i="1"/>
  <c r="F44" i="1"/>
  <c r="F43" i="1"/>
  <c r="H43" i="1" s="1"/>
  <c r="E42" i="1"/>
  <c r="G41" i="1"/>
  <c r="E41" i="1"/>
  <c r="D41" i="1"/>
  <c r="F41" i="1" s="1"/>
  <c r="H41" i="1" s="1"/>
  <c r="F40" i="1"/>
  <c r="H40" i="1" s="1"/>
  <c r="H39" i="1"/>
  <c r="F39" i="1"/>
  <c r="F38" i="1"/>
  <c r="H38" i="1" s="1"/>
  <c r="F37" i="1"/>
  <c r="H37" i="1" s="1"/>
  <c r="G36" i="1"/>
  <c r="G42" i="1" s="1"/>
  <c r="E36" i="1"/>
  <c r="D36" i="1"/>
  <c r="D42" i="1" s="1"/>
  <c r="F42" i="1" s="1"/>
  <c r="F35" i="1"/>
  <c r="H35" i="1" s="1"/>
  <c r="F34" i="1"/>
  <c r="H34" i="1" s="1"/>
  <c r="F33" i="1"/>
  <c r="H33" i="1" s="1"/>
  <c r="G32" i="1"/>
  <c r="G64" i="1" s="1"/>
  <c r="G66" i="1" s="1"/>
  <c r="G31" i="1"/>
  <c r="F31" i="1"/>
  <c r="H31" i="1" s="1"/>
  <c r="E31" i="1"/>
  <c r="D31" i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G19" i="1"/>
  <c r="E19" i="1"/>
  <c r="E32" i="1" s="1"/>
  <c r="E64" i="1" s="1"/>
  <c r="E66" i="1" s="1"/>
  <c r="D19" i="1"/>
  <c r="D32" i="1" s="1"/>
  <c r="H18" i="1"/>
  <c r="F18" i="1"/>
  <c r="F17" i="1"/>
  <c r="H17" i="1" s="1"/>
  <c r="F16" i="1"/>
  <c r="H16" i="1" s="1"/>
  <c r="H15" i="1"/>
  <c r="F15" i="1"/>
  <c r="F14" i="1"/>
  <c r="H14" i="1" s="1"/>
  <c r="F13" i="1"/>
  <c r="H13" i="1" s="1"/>
  <c r="H12" i="1"/>
  <c r="F12" i="1"/>
  <c r="F11" i="1"/>
  <c r="H11" i="1" s="1"/>
  <c r="F10" i="1"/>
  <c r="H10" i="1" s="1"/>
  <c r="H9" i="1"/>
  <c r="F9" i="1"/>
  <c r="F8" i="1"/>
  <c r="H8" i="1" s="1"/>
  <c r="D32" i="2" l="1"/>
  <c r="E52" i="2"/>
  <c r="G52" i="2" s="1"/>
  <c r="G63" i="2" s="1"/>
  <c r="G64" i="2" s="1"/>
  <c r="G66" i="2" s="1"/>
  <c r="F32" i="1"/>
  <c r="D64" i="1"/>
  <c r="F19" i="1"/>
  <c r="H19" i="1" s="1"/>
  <c r="H32" i="1" s="1"/>
  <c r="F36" i="1"/>
  <c r="H36" i="1" s="1"/>
  <c r="H42" i="1" s="1"/>
  <c r="D63" i="1"/>
  <c r="F63" i="1" s="1"/>
  <c r="E32" i="2" l="1"/>
  <c r="D64" i="2"/>
  <c r="H64" i="1"/>
  <c r="H66" i="1" s="1"/>
  <c r="F64" i="1"/>
  <c r="D66" i="1"/>
  <c r="F66" i="1" s="1"/>
  <c r="E64" i="2" l="1"/>
  <c r="D66" i="2"/>
  <c r="E66" i="2" s="1"/>
</calcChain>
</file>

<file path=xl/sharedStrings.xml><?xml version="1.0" encoding="utf-8"?>
<sst xmlns="http://schemas.openxmlformats.org/spreadsheetml/2006/main" count="155" uniqueCount="76">
  <si>
    <t>第一号第三様式（第十七条第四項関係）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</si>
  <si>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社会福祉事業  資金収支内訳表</t>
    <phoneticPr fontId="4"/>
  </si>
  <si>
    <t>（自）平成31年4月1日  （至）令和2年3月31日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</si>
  <si>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</si>
  <si>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</si>
  <si>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松江市社会福祉協議会社会福祉事業</t>
    <phoneticPr fontId="8"/>
  </si>
  <si>
    <t>松江市社会福祉協議会介護センター事業</t>
    <phoneticPr fontId="8"/>
  </si>
  <si>
    <t>合計</t>
    <rPh sb="0" eb="2">
      <t>ゴウケイ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</si>
  <si>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</si>
  <si>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事業区分合計</t>
    <rPh sb="0" eb="2">
      <t>ジギョウ</t>
    </rPh>
    <rPh sb="2" eb="4">
      <t>クブン</t>
    </rPh>
    <rPh sb="4" eb="6">
      <t>ゴウケイ</t>
    </rPh>
    <phoneticPr fontId="2"/>
  </si>
  <si>
    <t>事業活動による収支</t>
  </si>
  <si>
    <t>収入</t>
  </si>
  <si>
    <t>介護保険事業収入</t>
  </si>
  <si>
    <t>障害福祉サービス等事業収入</t>
  </si>
  <si>
    <t>会費収入</t>
  </si>
  <si>
    <t>寄付金収入</t>
  </si>
  <si>
    <t>経常経費補助金収入</t>
  </si>
  <si>
    <t>受託金収入</t>
  </si>
  <si>
    <t>貸付事業収入</t>
  </si>
  <si>
    <t>事業収入</t>
  </si>
  <si>
    <t>負担金収入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</si>
  <si>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</si>
  <si>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</si>
  <si>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</si>
  <si>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</si>
  <si>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</si>
  <si>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</si>
  <si>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</si>
  <si>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利用者負担軽減額</t>
  </si>
  <si>
    <t>貸付事業支出</t>
  </si>
  <si>
    <t>助成金支出</t>
  </si>
  <si>
    <t>分担金支出</t>
  </si>
  <si>
    <t>負担金支出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</si>
  <si>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</si>
  <si>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</si>
  <si>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</si>
  <si>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</si>
  <si>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</si>
  <si>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</si>
  <si>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</si>
  <si>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</si>
  <si>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固定資産売却収入</t>
  </si>
  <si>
    <t>施設整備等収入計（４）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</si>
  <si>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</si>
  <si>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</si>
  <si>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</si>
  <si>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</si>
  <si>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</si>
  <si>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</si>
  <si>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</si>
  <si>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基金積立資産取崩収入</t>
  </si>
  <si>
    <t>積立資産取崩収入</t>
  </si>
  <si>
    <t>事業区分間長期借入金収入</t>
  </si>
  <si>
    <t>拠点区分間長期借入金収入</t>
  </si>
  <si>
    <t>事業区分間長期貸付金回収収入</t>
  </si>
  <si>
    <t>拠点区分間長期貸付金回収収入</t>
  </si>
  <si>
    <t>事業区分間繰入金収入</t>
  </si>
  <si>
    <t>拠点区分間繰入金収入</t>
  </si>
  <si>
    <t>その他の活動による収入</t>
  </si>
  <si>
    <t>その他の活動収入計（７）</t>
  </si>
  <si>
    <t>基金積立資産支出</t>
  </si>
  <si>
    <t>積立資産支出</t>
  </si>
  <si>
    <t>事業区分間長期貸付金支出</t>
  </si>
  <si>
    <t>拠点区分間長期貸付金支出</t>
  </si>
  <si>
    <t>事業区分間長期借入金返済支出</t>
  </si>
  <si>
    <t>拠点区分間長期借入金返済支出</t>
  </si>
  <si>
    <t>事業区分間繰入金支出</t>
  </si>
  <si>
    <t>拠点区分間繰入金支出</t>
  </si>
  <si>
    <t>その他の活動による支出</t>
  </si>
  <si>
    <t>その他の活動支出計（８）</t>
  </si>
  <si>
    <t>その他の活動資金収支差額（９）＝（７）－（８）</t>
  </si>
  <si>
    <t>当期資金収支差額合計（１０）＝（３）＋（６）＋（９）</t>
    <phoneticPr fontId="8"/>
  </si>
  <si>
    <t>前期末支払資金残高（１１）</t>
    <phoneticPr fontId="8"/>
  </si>
  <si>
    <t>当期末支払資金残高（１０）＋（１１）</t>
    <phoneticPr fontId="8"/>
  </si>
  <si>
    <t>公益事業  資金収支内訳表</t>
    <phoneticPr fontId="4"/>
  </si>
  <si>
    <t>松江市社会福祉協議会公益事業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</si>
</sst>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6"/>
      <name val="Yu Gothic"/>
      <family val="2"/>
      <charset val="128"/>
      <scheme val="minor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>
      <alignment horizontal="left" vertical="top"/>
    </xf>
  </cellStyleXfs>
  <cellXfs count="36"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49" fontId="7" fillId="0" borderId="1" xfId="1" applyNumberFormat="1" applyFont="1" applyFill="1" applyBorder="1" applyAlignment="1">
      <alignment horizontal="center" vertical="center" shrinkToFit="1"/>
    </xf>
    <xf numFmtId="49" fontId="7" fillId="0" borderId="2" xfId="1" applyNumberFormat="1" applyFont="1" applyFill="1" applyBorder="1" applyAlignment="1">
      <alignment horizontal="center" vertical="center" shrinkToFit="1"/>
    </xf>
    <xf numFmtId="49" fontId="7" fillId="0" borderId="3" xfId="1" applyNumberFormat="1" applyFont="1" applyFill="1" applyBorder="1" applyAlignment="1">
      <alignment horizontal="center" vertical="center" shrinkToFit="1"/>
    </xf>
    <xf numFmtId="49" fontId="7" fillId="0" borderId="4" xfId="1" applyNumberFormat="1" applyFont="1" applyFill="1" applyBorder="1" applyAlignment="1">
      <alignment horizontal="center" vertical="center" wrapText="1" shrinkToFit="1"/>
    </xf>
    <xf numFmtId="49" fontId="7" fillId="0" borderId="4" xfId="1" applyNumberFormat="1" applyFont="1" applyFill="1" applyBorder="1" applyAlignment="1">
      <alignment horizontal="center" vertical="center" shrinkToFit="1"/>
    </xf>
    <xf numFmtId="0" fontId="7" fillId="0" borderId="5" xfId="2" applyNumberFormat="1" applyFont="1" applyFill="1" applyBorder="1" applyAlignment="1">
      <alignment vertical="center" textRotation="255"/>
    </xf>
    <xf numFmtId="0" fontId="7" fillId="0" borderId="5" xfId="2" applyNumberFormat="1" applyFont="1" applyFill="1" applyBorder="1" applyAlignment="1">
      <alignment vertical="center" shrinkToFit="1"/>
    </xf>
    <xf numFmtId="176" fontId="10" fillId="0" borderId="5" xfId="2" applyNumberFormat="1" applyFont="1" applyFill="1" applyBorder="1" applyAlignment="1" applyProtection="1">
      <alignment vertical="center" shrinkToFit="1"/>
      <protection locked="0"/>
    </xf>
    <xf numFmtId="176" fontId="10" fillId="0" borderId="5" xfId="0" applyNumberFormat="1" applyFont="1" applyFill="1" applyBorder="1" applyAlignment="1" applyProtection="1">
      <alignment vertical="center"/>
      <protection locked="0"/>
    </xf>
    <xf numFmtId="0" fontId="7" fillId="0" borderId="6" xfId="2" applyNumberFormat="1" applyFont="1" applyFill="1" applyBorder="1" applyAlignment="1">
      <alignment vertical="center" textRotation="255"/>
    </xf>
    <xf numFmtId="0" fontId="7" fillId="0" borderId="6" xfId="2" applyNumberFormat="1" applyFont="1" applyFill="1" applyBorder="1" applyAlignment="1">
      <alignment vertical="center" shrinkToFit="1"/>
    </xf>
    <xf numFmtId="176" fontId="10" fillId="0" borderId="6" xfId="2" applyNumberFormat="1" applyFont="1" applyFill="1" applyBorder="1" applyAlignment="1" applyProtection="1">
      <alignment vertical="center" shrinkToFit="1"/>
      <protection locked="0"/>
    </xf>
    <xf numFmtId="176" fontId="10" fillId="0" borderId="6" xfId="0" applyNumberFormat="1" applyFont="1" applyFill="1" applyBorder="1" applyAlignment="1" applyProtection="1">
      <alignment vertical="center"/>
      <protection locked="0"/>
    </xf>
    <xf numFmtId="176" fontId="10" fillId="0" borderId="7" xfId="0" applyNumberFormat="1" applyFont="1" applyFill="1" applyBorder="1" applyAlignment="1" applyProtection="1">
      <alignment vertical="center"/>
      <protection locked="0"/>
    </xf>
    <xf numFmtId="0" fontId="7" fillId="0" borderId="7" xfId="2" applyNumberFormat="1" applyFont="1" applyFill="1" applyBorder="1" applyAlignment="1">
      <alignment vertical="center" textRotation="255"/>
    </xf>
    <xf numFmtId="0" fontId="7" fillId="0" borderId="4" xfId="2" applyNumberFormat="1" applyFont="1" applyFill="1" applyBorder="1" applyAlignment="1">
      <alignment vertical="center" shrinkToFit="1"/>
    </xf>
    <xf numFmtId="176" fontId="10" fillId="0" borderId="4" xfId="2" applyNumberFormat="1" applyFont="1" applyFill="1" applyBorder="1" applyAlignment="1" applyProtection="1">
      <alignment vertical="center" shrinkToFit="1"/>
      <protection locked="0"/>
    </xf>
    <xf numFmtId="176" fontId="10" fillId="0" borderId="4" xfId="0" applyNumberFormat="1" applyFont="1" applyFill="1" applyBorder="1" applyAlignment="1" applyProtection="1">
      <alignment vertical="center"/>
      <protection locked="0"/>
    </xf>
    <xf numFmtId="0" fontId="7" fillId="0" borderId="2" xfId="2" applyNumberFormat="1" applyFont="1" applyFill="1" applyBorder="1" applyAlignment="1">
      <alignment vertical="center"/>
    </xf>
    <xf numFmtId="0" fontId="7" fillId="0" borderId="3" xfId="2" applyNumberFormat="1" applyFont="1" applyFill="1" applyBorder="1" applyAlignment="1">
      <alignment vertical="center" shrinkToFit="1"/>
    </xf>
    <xf numFmtId="176" fontId="10" fillId="0" borderId="3" xfId="2" applyNumberFormat="1" applyFont="1" applyFill="1" applyBorder="1" applyAlignment="1" applyProtection="1">
      <alignment vertical="center" shrinkToFit="1"/>
      <protection locked="0"/>
    </xf>
    <xf numFmtId="0" fontId="7" fillId="0" borderId="1" xfId="2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top" shrinkToFit="1"/>
    </xf>
    <xf numFmtId="176" fontId="10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4" xfId="2" applyNumberFormat="1" applyFont="1" applyFill="1" applyBorder="1" applyAlignment="1">
      <alignment vertical="top" shrinkToFit="1"/>
    </xf>
    <xf numFmtId="176" fontId="10" fillId="0" borderId="4" xfId="2" applyNumberFormat="1" applyFont="1" applyFill="1" applyBorder="1" applyAlignment="1" applyProtection="1">
      <alignment vertical="top" shrinkToFit="1"/>
      <protection locked="0"/>
    </xf>
    <xf numFmtId="0" fontId="0" fillId="0" borderId="0" xfId="0" applyAlignment="1">
      <alignment vertical="center"/>
    </xf>
  </cellXfs>
  <cellStyles count="3">
    <cellStyle name="標準" xfId="0" builtinId="0"/>
    <cellStyle name="標準 2" xfId="2" xr:uid="{A4A51E9C-7BE8-468B-B6A6-4DB75310943E}"/>
    <cellStyle name="標準 3" xfId="1" xr:uid="{8B123E85-FB78-48B0-BEC4-736785CF60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6"/>
  <sheetViews>
    <sheetView tabSelected="1" workbookViewId="0">
      <selection activeCell="E17" sqref="E17"/>
    </sheetView>
  </sheetViews>
  <sheetFormatPr defaultRowHeight="18.75"/>
  <cols>
    <col min="1" max="2" width="2.875" style="35" customWidth="1"/>
    <col min="3" max="3" width="44.375" style="35" customWidth="1"/>
    <col min="4" max="8" width="20.75" style="3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 ht="21">
      <c r="A2" s="2"/>
      <c r="B2" s="2"/>
      <c r="C2" s="2"/>
      <c r="D2" s="2"/>
      <c r="E2" s="2"/>
      <c r="F2" s="3"/>
      <c r="G2" s="4"/>
      <c r="H2" s="4" t="s">
        <v>0</v>
      </c>
    </row>
    <row r="3" spans="1:8" ht="21">
      <c r="A3" s="5" t="s">
        <v>1</v>
      </c>
      <c r="B3" s="5"/>
      <c r="C3" s="5"/>
      <c r="D3" s="5"/>
      <c r="E3" s="5"/>
      <c r="F3" s="5"/>
      <c r="G3" s="5"/>
      <c r="H3" s="5"/>
    </row>
    <row r="4" spans="1:8">
      <c r="A4" s="6"/>
      <c r="B4" s="6"/>
      <c r="C4" s="6"/>
      <c r="D4" s="6"/>
      <c r="E4" s="6"/>
      <c r="F4" s="6"/>
      <c r="G4" s="3"/>
      <c r="H4" s="3"/>
    </row>
    <row r="5" spans="1:8" ht="21">
      <c r="A5" s="7" t="s">
        <v>2</v>
      </c>
      <c r="B5" s="7"/>
      <c r="C5" s="7"/>
      <c r="D5" s="7"/>
      <c r="E5" s="7"/>
      <c r="F5" s="7"/>
      <c r="G5" s="7"/>
      <c r="H5" s="7"/>
    </row>
    <row r="6" spans="1:8">
      <c r="A6" s="8"/>
      <c r="B6" s="8"/>
      <c r="C6" s="8"/>
      <c r="D6" s="8"/>
      <c r="E6" s="8"/>
      <c r="F6" s="3"/>
      <c r="G6" s="3"/>
      <c r="H6" s="8" t="s">
        <v>3</v>
      </c>
    </row>
    <row r="7" spans="1:8" ht="28.5">
      <c r="A7" s="9" t="s">
        <v>4</v>
      </c>
      <c r="B7" s="10"/>
      <c r="C7" s="11"/>
      <c r="D7" s="12" t="s">
        <v>5</v>
      </c>
      <c r="E7" s="12" t="s">
        <v>6</v>
      </c>
      <c r="F7" s="13" t="s">
        <v>7</v>
      </c>
      <c r="G7" s="13" t="s">
        <v>8</v>
      </c>
      <c r="H7" s="13" t="s">
        <v>9</v>
      </c>
    </row>
    <row r="8" spans="1:8">
      <c r="A8" s="14" t="s">
        <v>10</v>
      </c>
      <c r="B8" s="14" t="s">
        <v>11</v>
      </c>
      <c r="C8" s="15" t="s">
        <v>12</v>
      </c>
      <c r="D8" s="16">
        <v>217800</v>
      </c>
      <c r="E8" s="16">
        <v>160103112</v>
      </c>
      <c r="F8" s="16">
        <f>+D8+E8</f>
        <v>160320912</v>
      </c>
      <c r="G8" s="17">
        <v>0</v>
      </c>
      <c r="H8" s="16">
        <f>F8-ABS(G8)</f>
        <v>160320912</v>
      </c>
    </row>
    <row r="9" spans="1:8">
      <c r="A9" s="18"/>
      <c r="B9" s="18"/>
      <c r="C9" s="19" t="s">
        <v>13</v>
      </c>
      <c r="D9" s="20"/>
      <c r="E9" s="20">
        <v>14352612</v>
      </c>
      <c r="F9" s="20">
        <f t="shared" ref="F9:F66" si="0">+D9+E9</f>
        <v>14352612</v>
      </c>
      <c r="G9" s="21">
        <v>0</v>
      </c>
      <c r="H9" s="20">
        <f t="shared" ref="H9:H65" si="1">F9-ABS(G9)</f>
        <v>14352612</v>
      </c>
    </row>
    <row r="10" spans="1:8">
      <c r="A10" s="18"/>
      <c r="B10" s="18"/>
      <c r="C10" s="19" t="s">
        <v>14</v>
      </c>
      <c r="D10" s="20">
        <v>27655929</v>
      </c>
      <c r="E10" s="20"/>
      <c r="F10" s="20">
        <f t="shared" si="0"/>
        <v>27655929</v>
      </c>
      <c r="G10" s="21">
        <v>0</v>
      </c>
      <c r="H10" s="20">
        <f t="shared" si="1"/>
        <v>27655929</v>
      </c>
    </row>
    <row r="11" spans="1:8">
      <c r="A11" s="18"/>
      <c r="B11" s="18"/>
      <c r="C11" s="19" t="s">
        <v>15</v>
      </c>
      <c r="D11" s="20">
        <v>28286776</v>
      </c>
      <c r="E11" s="20"/>
      <c r="F11" s="20">
        <f t="shared" si="0"/>
        <v>28286776</v>
      </c>
      <c r="G11" s="21">
        <v>0</v>
      </c>
      <c r="H11" s="20">
        <f t="shared" si="1"/>
        <v>28286776</v>
      </c>
    </row>
    <row r="12" spans="1:8">
      <c r="A12" s="18"/>
      <c r="B12" s="18"/>
      <c r="C12" s="19" t="s">
        <v>16</v>
      </c>
      <c r="D12" s="20">
        <v>194122366</v>
      </c>
      <c r="E12" s="20"/>
      <c r="F12" s="20">
        <f t="shared" si="0"/>
        <v>194122366</v>
      </c>
      <c r="G12" s="21">
        <v>0</v>
      </c>
      <c r="H12" s="20">
        <f t="shared" si="1"/>
        <v>194122366</v>
      </c>
    </row>
    <row r="13" spans="1:8">
      <c r="A13" s="18"/>
      <c r="B13" s="18"/>
      <c r="C13" s="19" t="s">
        <v>17</v>
      </c>
      <c r="D13" s="20">
        <v>183569159</v>
      </c>
      <c r="E13" s="20"/>
      <c r="F13" s="20">
        <f t="shared" si="0"/>
        <v>183569159</v>
      </c>
      <c r="G13" s="21">
        <v>0</v>
      </c>
      <c r="H13" s="20">
        <f t="shared" si="1"/>
        <v>183569159</v>
      </c>
    </row>
    <row r="14" spans="1:8">
      <c r="A14" s="18"/>
      <c r="B14" s="18"/>
      <c r="C14" s="19" t="s">
        <v>18</v>
      </c>
      <c r="D14" s="20">
        <v>461180</v>
      </c>
      <c r="E14" s="20"/>
      <c r="F14" s="20">
        <f t="shared" si="0"/>
        <v>461180</v>
      </c>
      <c r="G14" s="21">
        <v>0</v>
      </c>
      <c r="H14" s="20">
        <f t="shared" si="1"/>
        <v>461180</v>
      </c>
    </row>
    <row r="15" spans="1:8">
      <c r="A15" s="18"/>
      <c r="B15" s="18"/>
      <c r="C15" s="19" t="s">
        <v>19</v>
      </c>
      <c r="D15" s="20">
        <v>9480325</v>
      </c>
      <c r="E15" s="20">
        <v>894300</v>
      </c>
      <c r="F15" s="20">
        <f t="shared" si="0"/>
        <v>10374625</v>
      </c>
      <c r="G15" s="21">
        <v>0</v>
      </c>
      <c r="H15" s="20">
        <f t="shared" si="1"/>
        <v>10374625</v>
      </c>
    </row>
    <row r="16" spans="1:8">
      <c r="A16" s="18"/>
      <c r="B16" s="18"/>
      <c r="C16" s="19" t="s">
        <v>20</v>
      </c>
      <c r="D16" s="20">
        <v>3125430</v>
      </c>
      <c r="E16" s="20"/>
      <c r="F16" s="20">
        <f t="shared" si="0"/>
        <v>3125430</v>
      </c>
      <c r="G16" s="21">
        <v>0</v>
      </c>
      <c r="H16" s="20">
        <f t="shared" si="1"/>
        <v>3125430</v>
      </c>
    </row>
    <row r="17" spans="1:8">
      <c r="A17" s="18"/>
      <c r="B17" s="18"/>
      <c r="C17" s="19" t="s">
        <v>21</v>
      </c>
      <c r="D17" s="20">
        <v>154235</v>
      </c>
      <c r="E17" s="20"/>
      <c r="F17" s="20">
        <f t="shared" si="0"/>
        <v>154235</v>
      </c>
      <c r="G17" s="21">
        <v>0</v>
      </c>
      <c r="H17" s="20">
        <f t="shared" si="1"/>
        <v>154235</v>
      </c>
    </row>
    <row r="18" spans="1:8">
      <c r="A18" s="18"/>
      <c r="B18" s="18"/>
      <c r="C18" s="19" t="s">
        <v>22</v>
      </c>
      <c r="D18" s="20">
        <v>18504809</v>
      </c>
      <c r="E18" s="20">
        <v>393310</v>
      </c>
      <c r="F18" s="20">
        <f t="shared" si="0"/>
        <v>18898119</v>
      </c>
      <c r="G18" s="22">
        <v>0</v>
      </c>
      <c r="H18" s="20">
        <f t="shared" si="1"/>
        <v>18898119</v>
      </c>
    </row>
    <row r="19" spans="1:8">
      <c r="A19" s="18"/>
      <c r="B19" s="23"/>
      <c r="C19" s="24" t="s">
        <v>23</v>
      </c>
      <c r="D19" s="25">
        <f>+D8+D9+D10+D11+D12+D13+D14+D15+D16+D17+D18</f>
        <v>465578009</v>
      </c>
      <c r="E19" s="25">
        <f>+E8+E9+E10+E11+E12+E13+E14+E15+E16+E17+E18</f>
        <v>175743334</v>
      </c>
      <c r="F19" s="25">
        <f t="shared" si="0"/>
        <v>641321343</v>
      </c>
      <c r="G19" s="26">
        <f>+G8+G9+G10+G11+G12+G13+G14+G15+G16+G17+G18</f>
        <v>0</v>
      </c>
      <c r="H19" s="25">
        <f t="shared" si="1"/>
        <v>641321343</v>
      </c>
    </row>
    <row r="20" spans="1:8">
      <c r="A20" s="18"/>
      <c r="B20" s="14" t="s">
        <v>24</v>
      </c>
      <c r="C20" s="19" t="s">
        <v>25</v>
      </c>
      <c r="D20" s="20">
        <v>387562555</v>
      </c>
      <c r="E20" s="20">
        <v>136992127</v>
      </c>
      <c r="F20" s="20">
        <f t="shared" si="0"/>
        <v>524554682</v>
      </c>
      <c r="G20" s="17">
        <v>0</v>
      </c>
      <c r="H20" s="20">
        <f t="shared" si="1"/>
        <v>524554682</v>
      </c>
    </row>
    <row r="21" spans="1:8">
      <c r="A21" s="18"/>
      <c r="B21" s="18"/>
      <c r="C21" s="19" t="s">
        <v>26</v>
      </c>
      <c r="D21" s="20">
        <v>43867109</v>
      </c>
      <c r="E21" s="20">
        <v>24258278</v>
      </c>
      <c r="F21" s="20">
        <f t="shared" si="0"/>
        <v>68125387</v>
      </c>
      <c r="G21" s="21">
        <v>0</v>
      </c>
      <c r="H21" s="20">
        <f t="shared" si="1"/>
        <v>68125387</v>
      </c>
    </row>
    <row r="22" spans="1:8">
      <c r="A22" s="18"/>
      <c r="B22" s="18"/>
      <c r="C22" s="19" t="s">
        <v>27</v>
      </c>
      <c r="D22" s="20">
        <v>39393704</v>
      </c>
      <c r="E22" s="20">
        <v>545109</v>
      </c>
      <c r="F22" s="20">
        <f t="shared" si="0"/>
        <v>39938813</v>
      </c>
      <c r="G22" s="21">
        <v>0</v>
      </c>
      <c r="H22" s="20">
        <f t="shared" si="1"/>
        <v>39938813</v>
      </c>
    </row>
    <row r="23" spans="1:8">
      <c r="A23" s="18"/>
      <c r="B23" s="18"/>
      <c r="C23" s="19" t="s">
        <v>28</v>
      </c>
      <c r="D23" s="20"/>
      <c r="E23" s="20">
        <v>140164</v>
      </c>
      <c r="F23" s="20">
        <f t="shared" si="0"/>
        <v>140164</v>
      </c>
      <c r="G23" s="21">
        <v>0</v>
      </c>
      <c r="H23" s="20">
        <f t="shared" si="1"/>
        <v>140164</v>
      </c>
    </row>
    <row r="24" spans="1:8">
      <c r="A24" s="18"/>
      <c r="B24" s="18"/>
      <c r="C24" s="19" t="s">
        <v>29</v>
      </c>
      <c r="D24" s="20">
        <v>290000</v>
      </c>
      <c r="E24" s="20"/>
      <c r="F24" s="20">
        <f t="shared" si="0"/>
        <v>290000</v>
      </c>
      <c r="G24" s="21">
        <v>0</v>
      </c>
      <c r="H24" s="20">
        <f t="shared" si="1"/>
        <v>290000</v>
      </c>
    </row>
    <row r="25" spans="1:8">
      <c r="A25" s="18"/>
      <c r="B25" s="18"/>
      <c r="C25" s="19" t="s">
        <v>30</v>
      </c>
      <c r="D25" s="20">
        <v>48865651</v>
      </c>
      <c r="E25" s="20"/>
      <c r="F25" s="20">
        <f t="shared" si="0"/>
        <v>48865651</v>
      </c>
      <c r="G25" s="21">
        <v>0</v>
      </c>
      <c r="H25" s="20">
        <f t="shared" si="1"/>
        <v>48865651</v>
      </c>
    </row>
    <row r="26" spans="1:8">
      <c r="A26" s="18"/>
      <c r="B26" s="18"/>
      <c r="C26" s="19" t="s">
        <v>31</v>
      </c>
      <c r="D26" s="20"/>
      <c r="E26" s="20"/>
      <c r="F26" s="20">
        <f t="shared" si="0"/>
        <v>0</v>
      </c>
      <c r="G26" s="21">
        <v>0</v>
      </c>
      <c r="H26" s="20">
        <f t="shared" si="1"/>
        <v>0</v>
      </c>
    </row>
    <row r="27" spans="1:8">
      <c r="A27" s="18"/>
      <c r="B27" s="18"/>
      <c r="C27" s="19" t="s">
        <v>32</v>
      </c>
      <c r="D27" s="20"/>
      <c r="E27" s="20"/>
      <c r="F27" s="20">
        <f t="shared" si="0"/>
        <v>0</v>
      </c>
      <c r="G27" s="21"/>
      <c r="H27" s="20">
        <f t="shared" si="1"/>
        <v>0</v>
      </c>
    </row>
    <row r="28" spans="1:8">
      <c r="A28" s="18"/>
      <c r="B28" s="18"/>
      <c r="C28" s="19" t="s">
        <v>33</v>
      </c>
      <c r="D28" s="20"/>
      <c r="E28" s="20"/>
      <c r="F28" s="20">
        <f t="shared" si="0"/>
        <v>0</v>
      </c>
      <c r="G28" s="21"/>
      <c r="H28" s="20">
        <f t="shared" si="1"/>
        <v>0</v>
      </c>
    </row>
    <row r="29" spans="1:8">
      <c r="A29" s="18"/>
      <c r="B29" s="18"/>
      <c r="C29" s="19" t="s">
        <v>34</v>
      </c>
      <c r="D29" s="20">
        <v>49930</v>
      </c>
      <c r="E29" s="20"/>
      <c r="F29" s="20">
        <f t="shared" si="0"/>
        <v>49930</v>
      </c>
      <c r="G29" s="21">
        <v>0</v>
      </c>
      <c r="H29" s="20">
        <f t="shared" si="1"/>
        <v>49930</v>
      </c>
    </row>
    <row r="30" spans="1:8">
      <c r="A30" s="18"/>
      <c r="B30" s="18"/>
      <c r="C30" s="19" t="s">
        <v>35</v>
      </c>
      <c r="D30" s="20"/>
      <c r="E30" s="20"/>
      <c r="F30" s="20">
        <f t="shared" si="0"/>
        <v>0</v>
      </c>
      <c r="G30" s="22">
        <v>0</v>
      </c>
      <c r="H30" s="20">
        <f t="shared" si="1"/>
        <v>0</v>
      </c>
    </row>
    <row r="31" spans="1:8">
      <c r="A31" s="18"/>
      <c r="B31" s="23"/>
      <c r="C31" s="24" t="s">
        <v>36</v>
      </c>
      <c r="D31" s="25">
        <f>+D20+D21+D22+D23+D24+D25+D26+D27+D28+D29+D30</f>
        <v>520028949</v>
      </c>
      <c r="E31" s="25">
        <f>+E20+E21+E22+E23+E24+E25+E26+E27+E28+E29+E30</f>
        <v>161935678</v>
      </c>
      <c r="F31" s="25">
        <f t="shared" si="0"/>
        <v>681964627</v>
      </c>
      <c r="G31" s="26">
        <f>+G20+G21+G22+G23+G24+G25+G26+G27+G28+G29+G30</f>
        <v>0</v>
      </c>
      <c r="H31" s="25">
        <f t="shared" si="1"/>
        <v>681964627</v>
      </c>
    </row>
    <row r="32" spans="1:8">
      <c r="A32" s="23"/>
      <c r="B32" s="27" t="s">
        <v>37</v>
      </c>
      <c r="C32" s="28"/>
      <c r="D32" s="29">
        <f xml:space="preserve"> +D19 - D31</f>
        <v>-54450940</v>
      </c>
      <c r="E32" s="29">
        <f xml:space="preserve"> +E19 - E31</f>
        <v>13807656</v>
      </c>
      <c r="F32" s="29">
        <f t="shared" si="0"/>
        <v>-40643284</v>
      </c>
      <c r="G32" s="26">
        <f xml:space="preserve"> +G19 - G31</f>
        <v>0</v>
      </c>
      <c r="H32" s="29">
        <f>H19-H31</f>
        <v>-40643284</v>
      </c>
    </row>
    <row r="33" spans="1:8">
      <c r="A33" s="14" t="s">
        <v>38</v>
      </c>
      <c r="B33" s="14" t="s">
        <v>11</v>
      </c>
      <c r="C33" s="19" t="s">
        <v>39</v>
      </c>
      <c r="D33" s="20"/>
      <c r="E33" s="20"/>
      <c r="F33" s="20">
        <f t="shared" si="0"/>
        <v>0</v>
      </c>
      <c r="G33" s="17">
        <v>0</v>
      </c>
      <c r="H33" s="20">
        <f t="shared" si="1"/>
        <v>0</v>
      </c>
    </row>
    <row r="34" spans="1:8">
      <c r="A34" s="18"/>
      <c r="B34" s="18"/>
      <c r="C34" s="19" t="s">
        <v>40</v>
      </c>
      <c r="D34" s="20"/>
      <c r="E34" s="20"/>
      <c r="F34" s="20">
        <f t="shared" si="0"/>
        <v>0</v>
      </c>
      <c r="G34" s="21">
        <v>0</v>
      </c>
      <c r="H34" s="20">
        <f t="shared" si="1"/>
        <v>0</v>
      </c>
    </row>
    <row r="35" spans="1:8">
      <c r="A35" s="18"/>
      <c r="B35" s="18"/>
      <c r="C35" s="19" t="s">
        <v>41</v>
      </c>
      <c r="D35" s="20"/>
      <c r="E35" s="20"/>
      <c r="F35" s="20">
        <f t="shared" si="0"/>
        <v>0</v>
      </c>
      <c r="G35" s="22">
        <v>0</v>
      </c>
      <c r="H35" s="20">
        <f t="shared" si="1"/>
        <v>0</v>
      </c>
    </row>
    <row r="36" spans="1:8">
      <c r="A36" s="18"/>
      <c r="B36" s="23"/>
      <c r="C36" s="24" t="s">
        <v>42</v>
      </c>
      <c r="D36" s="25">
        <f>+D33+D34+D35</f>
        <v>0</v>
      </c>
      <c r="E36" s="25">
        <f>+E33+E34+E35</f>
        <v>0</v>
      </c>
      <c r="F36" s="25">
        <f t="shared" si="0"/>
        <v>0</v>
      </c>
      <c r="G36" s="26">
        <f>+G33+G34+G35</f>
        <v>0</v>
      </c>
      <c r="H36" s="25">
        <f t="shared" si="1"/>
        <v>0</v>
      </c>
    </row>
    <row r="37" spans="1:8">
      <c r="A37" s="18"/>
      <c r="B37" s="14" t="s">
        <v>24</v>
      </c>
      <c r="C37" s="19" t="s">
        <v>43</v>
      </c>
      <c r="D37" s="20">
        <v>918850</v>
      </c>
      <c r="E37" s="20"/>
      <c r="F37" s="20">
        <f t="shared" si="0"/>
        <v>918850</v>
      </c>
      <c r="G37" s="17">
        <v>0</v>
      </c>
      <c r="H37" s="20">
        <f t="shared" si="1"/>
        <v>918850</v>
      </c>
    </row>
    <row r="38" spans="1:8">
      <c r="A38" s="18"/>
      <c r="B38" s="18"/>
      <c r="C38" s="19" t="s">
        <v>44</v>
      </c>
      <c r="D38" s="20"/>
      <c r="E38" s="20"/>
      <c r="F38" s="20">
        <f t="shared" si="0"/>
        <v>0</v>
      </c>
      <c r="G38" s="21"/>
      <c r="H38" s="20">
        <f t="shared" si="1"/>
        <v>0</v>
      </c>
    </row>
    <row r="39" spans="1:8">
      <c r="A39" s="18"/>
      <c r="B39" s="18"/>
      <c r="C39" s="19" t="s">
        <v>45</v>
      </c>
      <c r="D39" s="20"/>
      <c r="E39" s="20"/>
      <c r="F39" s="20">
        <f t="shared" si="0"/>
        <v>0</v>
      </c>
      <c r="G39" s="21"/>
      <c r="H39" s="20">
        <f t="shared" si="1"/>
        <v>0</v>
      </c>
    </row>
    <row r="40" spans="1:8">
      <c r="A40" s="18"/>
      <c r="B40" s="18"/>
      <c r="C40" s="19" t="s">
        <v>46</v>
      </c>
      <c r="D40" s="20"/>
      <c r="E40" s="20"/>
      <c r="F40" s="20">
        <f t="shared" si="0"/>
        <v>0</v>
      </c>
      <c r="G40" s="22"/>
      <c r="H40" s="20">
        <f t="shared" si="1"/>
        <v>0</v>
      </c>
    </row>
    <row r="41" spans="1:8">
      <c r="A41" s="18"/>
      <c r="B41" s="23"/>
      <c r="C41" s="24" t="s">
        <v>47</v>
      </c>
      <c r="D41" s="25">
        <f>+D37+D38+D39+D40</f>
        <v>918850</v>
      </c>
      <c r="E41" s="25">
        <f>+E37+E38+E39+E40</f>
        <v>0</v>
      </c>
      <c r="F41" s="25">
        <f t="shared" si="0"/>
        <v>918850</v>
      </c>
      <c r="G41" s="26">
        <f>+G37+G38+G39+G40</f>
        <v>0</v>
      </c>
      <c r="H41" s="25">
        <f t="shared" si="1"/>
        <v>918850</v>
      </c>
    </row>
    <row r="42" spans="1:8">
      <c r="A42" s="23"/>
      <c r="B42" s="30" t="s">
        <v>48</v>
      </c>
      <c r="C42" s="28"/>
      <c r="D42" s="29">
        <f xml:space="preserve"> +D36 - D41</f>
        <v>-918850</v>
      </c>
      <c r="E42" s="29">
        <f xml:space="preserve"> +E36 - E41</f>
        <v>0</v>
      </c>
      <c r="F42" s="29">
        <f t="shared" si="0"/>
        <v>-918850</v>
      </c>
      <c r="G42" s="26">
        <f xml:space="preserve"> +G36 - G41</f>
        <v>0</v>
      </c>
      <c r="H42" s="29">
        <f>H36-H41</f>
        <v>-918850</v>
      </c>
    </row>
    <row r="43" spans="1:8">
      <c r="A43" s="14" t="s">
        <v>49</v>
      </c>
      <c r="B43" s="14" t="s">
        <v>11</v>
      </c>
      <c r="C43" s="19" t="s">
        <v>50</v>
      </c>
      <c r="D43" s="20">
        <v>25800000</v>
      </c>
      <c r="E43" s="20"/>
      <c r="F43" s="20">
        <f t="shared" si="0"/>
        <v>25800000</v>
      </c>
      <c r="G43" s="17">
        <v>0</v>
      </c>
      <c r="H43" s="20">
        <f t="shared" si="1"/>
        <v>25800000</v>
      </c>
    </row>
    <row r="44" spans="1:8">
      <c r="A44" s="18"/>
      <c r="B44" s="18"/>
      <c r="C44" s="19" t="s">
        <v>51</v>
      </c>
      <c r="D44" s="20">
        <v>24500000</v>
      </c>
      <c r="E44" s="20"/>
      <c r="F44" s="20">
        <f t="shared" si="0"/>
        <v>24500000</v>
      </c>
      <c r="G44" s="21">
        <v>0</v>
      </c>
      <c r="H44" s="20">
        <f t="shared" si="1"/>
        <v>24500000</v>
      </c>
    </row>
    <row r="45" spans="1:8">
      <c r="A45" s="18"/>
      <c r="B45" s="18"/>
      <c r="C45" s="19" t="s">
        <v>52</v>
      </c>
      <c r="D45" s="20"/>
      <c r="E45" s="20"/>
      <c r="F45" s="20">
        <f t="shared" si="0"/>
        <v>0</v>
      </c>
      <c r="G45" s="21"/>
      <c r="H45" s="20">
        <f t="shared" si="1"/>
        <v>0</v>
      </c>
    </row>
    <row r="46" spans="1:8">
      <c r="A46" s="18"/>
      <c r="B46" s="18"/>
      <c r="C46" s="19" t="s">
        <v>53</v>
      </c>
      <c r="D46" s="20"/>
      <c r="E46" s="20"/>
      <c r="F46" s="20">
        <f t="shared" si="0"/>
        <v>0</v>
      </c>
      <c r="G46" s="21"/>
      <c r="H46" s="20">
        <f t="shared" si="1"/>
        <v>0</v>
      </c>
    </row>
    <row r="47" spans="1:8">
      <c r="A47" s="18"/>
      <c r="B47" s="18"/>
      <c r="C47" s="19" t="s">
        <v>54</v>
      </c>
      <c r="D47" s="20"/>
      <c r="E47" s="20"/>
      <c r="F47" s="20">
        <f t="shared" si="0"/>
        <v>0</v>
      </c>
      <c r="G47" s="21">
        <v>0</v>
      </c>
      <c r="H47" s="20">
        <f t="shared" si="1"/>
        <v>0</v>
      </c>
    </row>
    <row r="48" spans="1:8">
      <c r="A48" s="18"/>
      <c r="B48" s="18"/>
      <c r="C48" s="19" t="s">
        <v>55</v>
      </c>
      <c r="D48" s="20"/>
      <c r="E48" s="20"/>
      <c r="F48" s="20">
        <f t="shared" si="0"/>
        <v>0</v>
      </c>
      <c r="G48" s="21"/>
      <c r="H48" s="20">
        <f t="shared" si="1"/>
        <v>0</v>
      </c>
    </row>
    <row r="49" spans="1:8">
      <c r="A49" s="18"/>
      <c r="B49" s="18"/>
      <c r="C49" s="19" t="s">
        <v>56</v>
      </c>
      <c r="D49" s="20">
        <v>15974090</v>
      </c>
      <c r="E49" s="20"/>
      <c r="F49" s="20">
        <f t="shared" si="0"/>
        <v>15974090</v>
      </c>
      <c r="G49" s="21">
        <v>0</v>
      </c>
      <c r="H49" s="20">
        <f t="shared" si="1"/>
        <v>15974090</v>
      </c>
    </row>
    <row r="50" spans="1:8">
      <c r="A50" s="18"/>
      <c r="B50" s="18"/>
      <c r="C50" s="19" t="s">
        <v>57</v>
      </c>
      <c r="D50" s="20">
        <v>1186200</v>
      </c>
      <c r="E50" s="20"/>
      <c r="F50" s="20">
        <f t="shared" si="0"/>
        <v>1186200</v>
      </c>
      <c r="G50" s="21">
        <v>1186200</v>
      </c>
      <c r="H50" s="20">
        <f t="shared" si="1"/>
        <v>0</v>
      </c>
    </row>
    <row r="51" spans="1:8">
      <c r="A51" s="18"/>
      <c r="B51" s="18"/>
      <c r="C51" s="19" t="s">
        <v>58</v>
      </c>
      <c r="D51" s="20">
        <v>38199340</v>
      </c>
      <c r="E51" s="20"/>
      <c r="F51" s="20">
        <f t="shared" si="0"/>
        <v>38199340</v>
      </c>
      <c r="G51" s="22">
        <v>0</v>
      </c>
      <c r="H51" s="20">
        <f t="shared" si="1"/>
        <v>38199340</v>
      </c>
    </row>
    <row r="52" spans="1:8">
      <c r="A52" s="18"/>
      <c r="B52" s="23"/>
      <c r="C52" s="24" t="s">
        <v>59</v>
      </c>
      <c r="D52" s="25">
        <f>+D43+D44+D45+D46+D47+D48+D49+D50+D51</f>
        <v>105659630</v>
      </c>
      <c r="E52" s="25">
        <f>+E43+E44+E45+E46+E47+E48+E49+E50+E51</f>
        <v>0</v>
      </c>
      <c r="F52" s="25">
        <f t="shared" si="0"/>
        <v>105659630</v>
      </c>
      <c r="G52" s="26">
        <f>+G43+G44+G45+G46+G47+G48+G49+G50+G51</f>
        <v>1186200</v>
      </c>
      <c r="H52" s="25">
        <f t="shared" si="1"/>
        <v>104473430</v>
      </c>
    </row>
    <row r="53" spans="1:8">
      <c r="A53" s="18"/>
      <c r="B53" s="14" t="s">
        <v>24</v>
      </c>
      <c r="C53" s="19" t="s">
        <v>60</v>
      </c>
      <c r="D53" s="20">
        <v>24500000</v>
      </c>
      <c r="E53" s="20"/>
      <c r="F53" s="20">
        <f t="shared" si="0"/>
        <v>24500000</v>
      </c>
      <c r="G53" s="17">
        <v>0</v>
      </c>
      <c r="H53" s="20">
        <f t="shared" si="1"/>
        <v>24500000</v>
      </c>
    </row>
    <row r="54" spans="1:8">
      <c r="A54" s="18"/>
      <c r="B54" s="18"/>
      <c r="C54" s="19" t="s">
        <v>61</v>
      </c>
      <c r="D54" s="20"/>
      <c r="E54" s="20"/>
      <c r="F54" s="20">
        <f t="shared" si="0"/>
        <v>0</v>
      </c>
      <c r="G54" s="21">
        <v>0</v>
      </c>
      <c r="H54" s="20">
        <f t="shared" si="1"/>
        <v>0</v>
      </c>
    </row>
    <row r="55" spans="1:8">
      <c r="A55" s="18"/>
      <c r="B55" s="18"/>
      <c r="C55" s="19" t="s">
        <v>62</v>
      </c>
      <c r="D55" s="20"/>
      <c r="E55" s="20"/>
      <c r="F55" s="20">
        <f t="shared" si="0"/>
        <v>0</v>
      </c>
      <c r="G55" s="21"/>
      <c r="H55" s="20">
        <f t="shared" si="1"/>
        <v>0</v>
      </c>
    </row>
    <row r="56" spans="1:8">
      <c r="A56" s="18"/>
      <c r="B56" s="18"/>
      <c r="C56" s="19" t="s">
        <v>63</v>
      </c>
      <c r="D56" s="20"/>
      <c r="E56" s="20"/>
      <c r="F56" s="20">
        <f t="shared" si="0"/>
        <v>0</v>
      </c>
      <c r="G56" s="21"/>
      <c r="H56" s="20">
        <f t="shared" si="1"/>
        <v>0</v>
      </c>
    </row>
    <row r="57" spans="1:8">
      <c r="A57" s="18"/>
      <c r="B57" s="18"/>
      <c r="C57" s="19" t="s">
        <v>64</v>
      </c>
      <c r="D57" s="20"/>
      <c r="E57" s="20"/>
      <c r="F57" s="20">
        <f t="shared" si="0"/>
        <v>0</v>
      </c>
      <c r="G57" s="21"/>
      <c r="H57" s="20">
        <f t="shared" si="1"/>
        <v>0</v>
      </c>
    </row>
    <row r="58" spans="1:8">
      <c r="A58" s="18"/>
      <c r="B58" s="18"/>
      <c r="C58" s="31" t="s">
        <v>65</v>
      </c>
      <c r="D58" s="32"/>
      <c r="E58" s="32"/>
      <c r="F58" s="32">
        <f t="shared" si="0"/>
        <v>0</v>
      </c>
      <c r="G58" s="21"/>
      <c r="H58" s="32">
        <f t="shared" si="1"/>
        <v>0</v>
      </c>
    </row>
    <row r="59" spans="1:8">
      <c r="A59" s="18"/>
      <c r="B59" s="18"/>
      <c r="C59" s="31" t="s">
        <v>66</v>
      </c>
      <c r="D59" s="32"/>
      <c r="E59" s="32"/>
      <c r="F59" s="32">
        <f t="shared" si="0"/>
        <v>0</v>
      </c>
      <c r="G59" s="21">
        <v>0</v>
      </c>
      <c r="H59" s="32">
        <f t="shared" si="1"/>
        <v>0</v>
      </c>
    </row>
    <row r="60" spans="1:8">
      <c r="A60" s="18"/>
      <c r="B60" s="18"/>
      <c r="C60" s="31" t="s">
        <v>67</v>
      </c>
      <c r="D60" s="32"/>
      <c r="E60" s="32">
        <v>1186200</v>
      </c>
      <c r="F60" s="32">
        <f t="shared" si="0"/>
        <v>1186200</v>
      </c>
      <c r="G60" s="21">
        <v>1186200</v>
      </c>
      <c r="H60" s="32">
        <f t="shared" si="1"/>
        <v>0</v>
      </c>
    </row>
    <row r="61" spans="1:8">
      <c r="A61" s="18"/>
      <c r="B61" s="18"/>
      <c r="C61" s="31" t="s">
        <v>68</v>
      </c>
      <c r="D61" s="32">
        <v>26302530</v>
      </c>
      <c r="E61" s="32"/>
      <c r="F61" s="32">
        <f t="shared" si="0"/>
        <v>26302530</v>
      </c>
      <c r="G61" s="22">
        <v>0</v>
      </c>
      <c r="H61" s="32">
        <f t="shared" si="1"/>
        <v>26302530</v>
      </c>
    </row>
    <row r="62" spans="1:8">
      <c r="A62" s="18"/>
      <c r="B62" s="23"/>
      <c r="C62" s="33" t="s">
        <v>69</v>
      </c>
      <c r="D62" s="34">
        <f>+D53+D54+D55+D56+D57+D58+D59+D60+D61</f>
        <v>50802530</v>
      </c>
      <c r="E62" s="34">
        <f>+E53+E54+E55+E56+E57+E58+E59+E60+E61</f>
        <v>1186200</v>
      </c>
      <c r="F62" s="34">
        <f t="shared" si="0"/>
        <v>51988730</v>
      </c>
      <c r="G62" s="26">
        <f>+G53+G54+G55+G56+G57+G58+G59+G60+G61</f>
        <v>1186200</v>
      </c>
      <c r="H62" s="34">
        <f t="shared" si="1"/>
        <v>50802530</v>
      </c>
    </row>
    <row r="63" spans="1:8">
      <c r="A63" s="23"/>
      <c r="B63" s="30" t="s">
        <v>70</v>
      </c>
      <c r="C63" s="28"/>
      <c r="D63" s="29">
        <f xml:space="preserve"> +D52 - D62</f>
        <v>54857100</v>
      </c>
      <c r="E63" s="29">
        <f xml:space="preserve"> +E52 - E62</f>
        <v>-1186200</v>
      </c>
      <c r="F63" s="29">
        <f t="shared" si="0"/>
        <v>53670900</v>
      </c>
      <c r="G63" s="26">
        <f xml:space="preserve"> +G52 - G62</f>
        <v>0</v>
      </c>
      <c r="H63" s="29">
        <f>H52-H62</f>
        <v>53670900</v>
      </c>
    </row>
    <row r="64" spans="1:8">
      <c r="A64" s="30" t="s">
        <v>71</v>
      </c>
      <c r="B64" s="27"/>
      <c r="C64" s="28"/>
      <c r="D64" s="29">
        <f xml:space="preserve"> +D32 +D42 +D63</f>
        <v>-512690</v>
      </c>
      <c r="E64" s="29">
        <f xml:space="preserve"> +E32 +E42 +E63</f>
        <v>12621456</v>
      </c>
      <c r="F64" s="29">
        <f t="shared" si="0"/>
        <v>12108766</v>
      </c>
      <c r="G64" s="26">
        <f xml:space="preserve"> +G32 +G42 +G63</f>
        <v>0</v>
      </c>
      <c r="H64" s="29">
        <f>H32+H42+H63</f>
        <v>12108766</v>
      </c>
    </row>
    <row r="65" spans="1:8">
      <c r="A65" s="30" t="s">
        <v>72</v>
      </c>
      <c r="B65" s="27"/>
      <c r="C65" s="28"/>
      <c r="D65" s="29">
        <v>24060299</v>
      </c>
      <c r="E65" s="29">
        <v>83043584</v>
      </c>
      <c r="F65" s="29">
        <f t="shared" si="0"/>
        <v>107103883</v>
      </c>
      <c r="G65" s="26">
        <v>0</v>
      </c>
      <c r="H65" s="29">
        <f t="shared" si="1"/>
        <v>107103883</v>
      </c>
    </row>
    <row r="66" spans="1:8">
      <c r="A66" s="30" t="s">
        <v>73</v>
      </c>
      <c r="B66" s="27"/>
      <c r="C66" s="28"/>
      <c r="D66" s="29">
        <f xml:space="preserve"> +D64 +D65</f>
        <v>23547609</v>
      </c>
      <c r="E66" s="29">
        <f xml:space="preserve"> +E64 +E65</f>
        <v>95665040</v>
      </c>
      <c r="F66" s="29">
        <f t="shared" si="0"/>
        <v>119212649</v>
      </c>
      <c r="G66" s="26">
        <f xml:space="preserve"> +G64 +G65</f>
        <v>0</v>
      </c>
      <c r="H66" s="29">
        <f>H64+H65</f>
        <v>119212649</v>
      </c>
    </row>
  </sheetData>
  <mergeCells count="12">
    <mergeCell ref="A33:A42"/>
    <mergeCell ref="B33:B36"/>
    <mergeCell ref="B37:B41"/>
    <mergeCell ref="A43:A63"/>
    <mergeCell ref="B43:B52"/>
    <mergeCell ref="B53:B62"/>
    <mergeCell ref="A3:H3"/>
    <mergeCell ref="A5:H5"/>
    <mergeCell ref="A7:C7"/>
    <mergeCell ref="A8:A32"/>
    <mergeCell ref="B8:B19"/>
    <mergeCell ref="B20:B31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FC139-FDB7-43A7-8E54-E2D0DC4EA39C}">
  <dimension ref="A1:G66"/>
  <sheetViews>
    <sheetView topLeftCell="A52" workbookViewId="0">
      <selection activeCell="E67" sqref="E67"/>
    </sheetView>
  </sheetViews>
  <sheetFormatPr defaultRowHeight="18.75"/>
  <cols>
    <col min="1" max="2" width="2.875" style="35" customWidth="1"/>
    <col min="3" max="3" width="44.375" style="35" customWidth="1"/>
    <col min="4" max="7" width="20.75" style="35" customWidth="1"/>
  </cols>
  <sheetData>
    <row r="1" spans="1:7">
      <c r="A1" s="1"/>
      <c r="B1" s="1"/>
      <c r="C1" s="1"/>
      <c r="D1" s="1"/>
      <c r="E1" s="1"/>
      <c r="F1" s="1"/>
      <c r="G1" s="1"/>
    </row>
    <row r="2" spans="1:7" ht="21">
      <c r="A2" s="2"/>
      <c r="B2" s="2"/>
      <c r="C2" s="2"/>
      <c r="D2" s="2"/>
      <c r="E2" s="3"/>
      <c r="F2" s="4"/>
      <c r="G2" s="4" t="s">
        <v>0</v>
      </c>
    </row>
    <row r="3" spans="1:7" ht="21">
      <c r="A3" s="5" t="s">
        <v>74</v>
      </c>
      <c r="B3" s="5"/>
      <c r="C3" s="5"/>
      <c r="D3" s="5"/>
      <c r="E3" s="5"/>
      <c r="F3" s="5"/>
      <c r="G3" s="5"/>
    </row>
    <row r="4" spans="1:7">
      <c r="A4" s="6"/>
      <c r="B4" s="6"/>
      <c r="C4" s="6"/>
      <c r="D4" s="6"/>
      <c r="E4" s="6"/>
      <c r="F4" s="3"/>
      <c r="G4" s="3"/>
    </row>
    <row r="5" spans="1:7" ht="21">
      <c r="A5" s="7" t="s">
        <v>2</v>
      </c>
      <c r="B5" s="7"/>
      <c r="C5" s="7"/>
      <c r="D5" s="7"/>
      <c r="E5" s="7"/>
      <c r="F5" s="7"/>
      <c r="G5" s="7"/>
    </row>
    <row r="6" spans="1:7">
      <c r="A6" s="8"/>
      <c r="B6" s="8"/>
      <c r="C6" s="8"/>
      <c r="D6" s="8"/>
      <c r="E6" s="3"/>
      <c r="F6" s="3"/>
      <c r="G6" s="8" t="s">
        <v>3</v>
      </c>
    </row>
    <row r="7" spans="1:7" ht="28.5">
      <c r="A7" s="9" t="s">
        <v>4</v>
      </c>
      <c r="B7" s="10"/>
      <c r="C7" s="11"/>
      <c r="D7" s="12" t="s">
        <v>75</v>
      </c>
      <c r="E7" s="13" t="s">
        <v>7</v>
      </c>
      <c r="F7" s="13" t="s">
        <v>8</v>
      </c>
      <c r="G7" s="13" t="s">
        <v>9</v>
      </c>
    </row>
    <row r="8" spans="1:7">
      <c r="A8" s="14" t="s">
        <v>10</v>
      </c>
      <c r="B8" s="14" t="s">
        <v>11</v>
      </c>
      <c r="C8" s="15" t="s">
        <v>12</v>
      </c>
      <c r="D8" s="16">
        <v>144184630</v>
      </c>
      <c r="E8" s="16">
        <f>+D8</f>
        <v>144184630</v>
      </c>
      <c r="F8" s="17">
        <v>0</v>
      </c>
      <c r="G8" s="16">
        <f>E8-ABS(F8)</f>
        <v>144184630</v>
      </c>
    </row>
    <row r="9" spans="1:7">
      <c r="A9" s="18"/>
      <c r="B9" s="18"/>
      <c r="C9" s="19" t="s">
        <v>13</v>
      </c>
      <c r="D9" s="20"/>
      <c r="E9" s="20">
        <f t="shared" ref="E9:E66" si="0">+D9</f>
        <v>0</v>
      </c>
      <c r="F9" s="21">
        <v>0</v>
      </c>
      <c r="G9" s="20">
        <f t="shared" ref="G9:G65" si="1">E9-ABS(F9)</f>
        <v>0</v>
      </c>
    </row>
    <row r="10" spans="1:7">
      <c r="A10" s="18"/>
      <c r="B10" s="18"/>
      <c r="C10" s="19" t="s">
        <v>14</v>
      </c>
      <c r="D10" s="20"/>
      <c r="E10" s="20">
        <f t="shared" si="0"/>
        <v>0</v>
      </c>
      <c r="F10" s="21">
        <v>0</v>
      </c>
      <c r="G10" s="20">
        <f t="shared" si="1"/>
        <v>0</v>
      </c>
    </row>
    <row r="11" spans="1:7">
      <c r="A11" s="18"/>
      <c r="B11" s="18"/>
      <c r="C11" s="19" t="s">
        <v>15</v>
      </c>
      <c r="D11" s="20"/>
      <c r="E11" s="20">
        <f t="shared" si="0"/>
        <v>0</v>
      </c>
      <c r="F11" s="21">
        <v>0</v>
      </c>
      <c r="G11" s="20">
        <f t="shared" si="1"/>
        <v>0</v>
      </c>
    </row>
    <row r="12" spans="1:7">
      <c r="A12" s="18"/>
      <c r="B12" s="18"/>
      <c r="C12" s="19" t="s">
        <v>16</v>
      </c>
      <c r="D12" s="20">
        <v>294472</v>
      </c>
      <c r="E12" s="20">
        <f t="shared" si="0"/>
        <v>294472</v>
      </c>
      <c r="F12" s="21">
        <v>0</v>
      </c>
      <c r="G12" s="20">
        <f t="shared" si="1"/>
        <v>294472</v>
      </c>
    </row>
    <row r="13" spans="1:7">
      <c r="A13" s="18"/>
      <c r="B13" s="18"/>
      <c r="C13" s="19" t="s">
        <v>17</v>
      </c>
      <c r="D13" s="20">
        <v>321797705</v>
      </c>
      <c r="E13" s="20">
        <f t="shared" si="0"/>
        <v>321797705</v>
      </c>
      <c r="F13" s="21">
        <v>0</v>
      </c>
      <c r="G13" s="20">
        <f t="shared" si="1"/>
        <v>321797705</v>
      </c>
    </row>
    <row r="14" spans="1:7">
      <c r="A14" s="18"/>
      <c r="B14" s="18"/>
      <c r="C14" s="19" t="s">
        <v>18</v>
      </c>
      <c r="D14" s="20"/>
      <c r="E14" s="20">
        <f t="shared" si="0"/>
        <v>0</v>
      </c>
      <c r="F14" s="21">
        <v>0</v>
      </c>
      <c r="G14" s="20">
        <f t="shared" si="1"/>
        <v>0</v>
      </c>
    </row>
    <row r="15" spans="1:7">
      <c r="A15" s="18"/>
      <c r="B15" s="18"/>
      <c r="C15" s="19" t="s">
        <v>19</v>
      </c>
      <c r="D15" s="20">
        <v>4946587</v>
      </c>
      <c r="E15" s="20">
        <f t="shared" si="0"/>
        <v>4946587</v>
      </c>
      <c r="F15" s="21">
        <v>0</v>
      </c>
      <c r="G15" s="20">
        <f t="shared" si="1"/>
        <v>4946587</v>
      </c>
    </row>
    <row r="16" spans="1:7">
      <c r="A16" s="18"/>
      <c r="B16" s="18"/>
      <c r="C16" s="19" t="s">
        <v>20</v>
      </c>
      <c r="D16" s="20"/>
      <c r="E16" s="20">
        <f t="shared" si="0"/>
        <v>0</v>
      </c>
      <c r="F16" s="21">
        <v>0</v>
      </c>
      <c r="G16" s="20">
        <f t="shared" si="1"/>
        <v>0</v>
      </c>
    </row>
    <row r="17" spans="1:7">
      <c r="A17" s="18"/>
      <c r="B17" s="18"/>
      <c r="C17" s="19" t="s">
        <v>21</v>
      </c>
      <c r="D17" s="20"/>
      <c r="E17" s="20">
        <f t="shared" si="0"/>
        <v>0</v>
      </c>
      <c r="F17" s="21">
        <v>0</v>
      </c>
      <c r="G17" s="20">
        <f t="shared" si="1"/>
        <v>0</v>
      </c>
    </row>
    <row r="18" spans="1:7">
      <c r="A18" s="18"/>
      <c r="B18" s="18"/>
      <c r="C18" s="19" t="s">
        <v>22</v>
      </c>
      <c r="D18" s="20">
        <v>22017</v>
      </c>
      <c r="E18" s="20">
        <f t="shared" si="0"/>
        <v>22017</v>
      </c>
      <c r="F18" s="22">
        <v>0</v>
      </c>
      <c r="G18" s="20">
        <f t="shared" si="1"/>
        <v>22017</v>
      </c>
    </row>
    <row r="19" spans="1:7">
      <c r="A19" s="18"/>
      <c r="B19" s="23"/>
      <c r="C19" s="24" t="s">
        <v>23</v>
      </c>
      <c r="D19" s="25">
        <f>+D8+D9+D10+D11+D12+D13+D14+D15+D16+D17+D18</f>
        <v>471245411</v>
      </c>
      <c r="E19" s="25">
        <f t="shared" si="0"/>
        <v>471245411</v>
      </c>
      <c r="F19" s="26">
        <f>+F8+F9+F10+F11+F12+F13+F14+F15+F16+F17+F18</f>
        <v>0</v>
      </c>
      <c r="G19" s="25">
        <f t="shared" si="1"/>
        <v>471245411</v>
      </c>
    </row>
    <row r="20" spans="1:7">
      <c r="A20" s="18"/>
      <c r="B20" s="14" t="s">
        <v>24</v>
      </c>
      <c r="C20" s="19" t="s">
        <v>25</v>
      </c>
      <c r="D20" s="20">
        <v>304004498</v>
      </c>
      <c r="E20" s="20">
        <f t="shared" si="0"/>
        <v>304004498</v>
      </c>
      <c r="F20" s="17">
        <v>0</v>
      </c>
      <c r="G20" s="20">
        <f t="shared" si="1"/>
        <v>304004498</v>
      </c>
    </row>
    <row r="21" spans="1:7">
      <c r="A21" s="18"/>
      <c r="B21" s="18"/>
      <c r="C21" s="19" t="s">
        <v>26</v>
      </c>
      <c r="D21" s="20">
        <v>145572330</v>
      </c>
      <c r="E21" s="20">
        <f t="shared" si="0"/>
        <v>145572330</v>
      </c>
      <c r="F21" s="21">
        <v>0</v>
      </c>
      <c r="G21" s="20">
        <f t="shared" si="1"/>
        <v>145572330</v>
      </c>
    </row>
    <row r="22" spans="1:7">
      <c r="A22" s="18"/>
      <c r="B22" s="18"/>
      <c r="C22" s="19" t="s">
        <v>27</v>
      </c>
      <c r="D22" s="20">
        <v>798008</v>
      </c>
      <c r="E22" s="20">
        <f t="shared" si="0"/>
        <v>798008</v>
      </c>
      <c r="F22" s="21">
        <v>0</v>
      </c>
      <c r="G22" s="20">
        <f t="shared" si="1"/>
        <v>798008</v>
      </c>
    </row>
    <row r="23" spans="1:7">
      <c r="A23" s="18"/>
      <c r="B23" s="18"/>
      <c r="C23" s="19" t="s">
        <v>28</v>
      </c>
      <c r="D23" s="20"/>
      <c r="E23" s="20">
        <f t="shared" si="0"/>
        <v>0</v>
      </c>
      <c r="F23" s="21">
        <v>0</v>
      </c>
      <c r="G23" s="20">
        <f t="shared" si="1"/>
        <v>0</v>
      </c>
    </row>
    <row r="24" spans="1:7">
      <c r="A24" s="18"/>
      <c r="B24" s="18"/>
      <c r="C24" s="19" t="s">
        <v>29</v>
      </c>
      <c r="D24" s="20"/>
      <c r="E24" s="20">
        <f t="shared" si="0"/>
        <v>0</v>
      </c>
      <c r="F24" s="21">
        <v>0</v>
      </c>
      <c r="G24" s="20">
        <f t="shared" si="1"/>
        <v>0</v>
      </c>
    </row>
    <row r="25" spans="1:7">
      <c r="A25" s="18"/>
      <c r="B25" s="18"/>
      <c r="C25" s="19" t="s">
        <v>30</v>
      </c>
      <c r="D25" s="20"/>
      <c r="E25" s="20">
        <f t="shared" si="0"/>
        <v>0</v>
      </c>
      <c r="F25" s="21">
        <v>0</v>
      </c>
      <c r="G25" s="20">
        <f t="shared" si="1"/>
        <v>0</v>
      </c>
    </row>
    <row r="26" spans="1:7">
      <c r="A26" s="18"/>
      <c r="B26" s="18"/>
      <c r="C26" s="19" t="s">
        <v>31</v>
      </c>
      <c r="D26" s="20"/>
      <c r="E26" s="20">
        <f t="shared" si="0"/>
        <v>0</v>
      </c>
      <c r="F26" s="21"/>
      <c r="G26" s="20">
        <f t="shared" si="1"/>
        <v>0</v>
      </c>
    </row>
    <row r="27" spans="1:7">
      <c r="A27" s="18"/>
      <c r="B27" s="18"/>
      <c r="C27" s="19" t="s">
        <v>32</v>
      </c>
      <c r="D27" s="20"/>
      <c r="E27" s="20">
        <f t="shared" si="0"/>
        <v>0</v>
      </c>
      <c r="F27" s="21"/>
      <c r="G27" s="20">
        <f t="shared" si="1"/>
        <v>0</v>
      </c>
    </row>
    <row r="28" spans="1:7">
      <c r="A28" s="18"/>
      <c r="B28" s="18"/>
      <c r="C28" s="19" t="s">
        <v>33</v>
      </c>
      <c r="D28" s="20"/>
      <c r="E28" s="20">
        <f t="shared" si="0"/>
        <v>0</v>
      </c>
      <c r="F28" s="21"/>
      <c r="G28" s="20">
        <f t="shared" si="1"/>
        <v>0</v>
      </c>
    </row>
    <row r="29" spans="1:7">
      <c r="A29" s="18"/>
      <c r="B29" s="18"/>
      <c r="C29" s="19" t="s">
        <v>34</v>
      </c>
      <c r="D29" s="20"/>
      <c r="E29" s="20">
        <f t="shared" si="0"/>
        <v>0</v>
      </c>
      <c r="F29" s="21">
        <v>0</v>
      </c>
      <c r="G29" s="20">
        <f t="shared" si="1"/>
        <v>0</v>
      </c>
    </row>
    <row r="30" spans="1:7">
      <c r="A30" s="18"/>
      <c r="B30" s="18"/>
      <c r="C30" s="19" t="s">
        <v>35</v>
      </c>
      <c r="D30" s="20"/>
      <c r="E30" s="20">
        <f t="shared" si="0"/>
        <v>0</v>
      </c>
      <c r="F30" s="22">
        <v>0</v>
      </c>
      <c r="G30" s="20">
        <f t="shared" si="1"/>
        <v>0</v>
      </c>
    </row>
    <row r="31" spans="1:7">
      <c r="A31" s="18"/>
      <c r="B31" s="23"/>
      <c r="C31" s="24" t="s">
        <v>36</v>
      </c>
      <c r="D31" s="25">
        <f>+D20+D21+D22+D23+D24+D25+D26+D27+D28+D29+D30</f>
        <v>450374836</v>
      </c>
      <c r="E31" s="25">
        <f t="shared" si="0"/>
        <v>450374836</v>
      </c>
      <c r="F31" s="26">
        <f>+F20+F21+F22+F23+F24+F25+F26+F27+F28+F29+F30</f>
        <v>0</v>
      </c>
      <c r="G31" s="25">
        <f t="shared" si="1"/>
        <v>450374836</v>
      </c>
    </row>
    <row r="32" spans="1:7">
      <c r="A32" s="23"/>
      <c r="B32" s="27" t="s">
        <v>37</v>
      </c>
      <c r="C32" s="28"/>
      <c r="D32" s="29">
        <f xml:space="preserve"> +D19 - D31</f>
        <v>20870575</v>
      </c>
      <c r="E32" s="29">
        <f t="shared" si="0"/>
        <v>20870575</v>
      </c>
      <c r="F32" s="26">
        <f xml:space="preserve"> +F19 - F31</f>
        <v>0</v>
      </c>
      <c r="G32" s="29">
        <f>G19-G31</f>
        <v>20870575</v>
      </c>
    </row>
    <row r="33" spans="1:7">
      <c r="A33" s="14" t="s">
        <v>38</v>
      </c>
      <c r="B33" s="14" t="s">
        <v>11</v>
      </c>
      <c r="C33" s="19" t="s">
        <v>39</v>
      </c>
      <c r="D33" s="20"/>
      <c r="E33" s="20">
        <f t="shared" si="0"/>
        <v>0</v>
      </c>
      <c r="F33" s="17">
        <v>0</v>
      </c>
      <c r="G33" s="20">
        <f t="shared" si="1"/>
        <v>0</v>
      </c>
    </row>
    <row r="34" spans="1:7">
      <c r="A34" s="18"/>
      <c r="B34" s="18"/>
      <c r="C34" s="19" t="s">
        <v>40</v>
      </c>
      <c r="D34" s="20"/>
      <c r="E34" s="20">
        <f t="shared" si="0"/>
        <v>0</v>
      </c>
      <c r="F34" s="21">
        <v>0</v>
      </c>
      <c r="G34" s="20">
        <f t="shared" si="1"/>
        <v>0</v>
      </c>
    </row>
    <row r="35" spans="1:7">
      <c r="A35" s="18"/>
      <c r="B35" s="18"/>
      <c r="C35" s="19" t="s">
        <v>41</v>
      </c>
      <c r="D35" s="20"/>
      <c r="E35" s="20">
        <f t="shared" si="0"/>
        <v>0</v>
      </c>
      <c r="F35" s="22">
        <v>0</v>
      </c>
      <c r="G35" s="20">
        <f t="shared" si="1"/>
        <v>0</v>
      </c>
    </row>
    <row r="36" spans="1:7">
      <c r="A36" s="18"/>
      <c r="B36" s="23"/>
      <c r="C36" s="24" t="s">
        <v>42</v>
      </c>
      <c r="D36" s="25">
        <f>+D33+D34+D35</f>
        <v>0</v>
      </c>
      <c r="E36" s="25">
        <f t="shared" si="0"/>
        <v>0</v>
      </c>
      <c r="F36" s="26">
        <f>+F33+F34+F35</f>
        <v>0</v>
      </c>
      <c r="G36" s="25">
        <f t="shared" si="1"/>
        <v>0</v>
      </c>
    </row>
    <row r="37" spans="1:7">
      <c r="A37" s="18"/>
      <c r="B37" s="14" t="s">
        <v>24</v>
      </c>
      <c r="C37" s="19" t="s">
        <v>43</v>
      </c>
      <c r="D37" s="20">
        <v>734400</v>
      </c>
      <c r="E37" s="20">
        <f t="shared" si="0"/>
        <v>734400</v>
      </c>
      <c r="F37" s="17">
        <v>0</v>
      </c>
      <c r="G37" s="20">
        <f t="shared" si="1"/>
        <v>734400</v>
      </c>
    </row>
    <row r="38" spans="1:7">
      <c r="A38" s="18"/>
      <c r="B38" s="18"/>
      <c r="C38" s="19" t="s">
        <v>44</v>
      </c>
      <c r="D38" s="20"/>
      <c r="E38" s="20">
        <f t="shared" si="0"/>
        <v>0</v>
      </c>
      <c r="F38" s="21"/>
      <c r="G38" s="20">
        <f t="shared" si="1"/>
        <v>0</v>
      </c>
    </row>
    <row r="39" spans="1:7">
      <c r="A39" s="18"/>
      <c r="B39" s="18"/>
      <c r="C39" s="19" t="s">
        <v>45</v>
      </c>
      <c r="D39" s="20"/>
      <c r="E39" s="20">
        <f t="shared" si="0"/>
        <v>0</v>
      </c>
      <c r="F39" s="21"/>
      <c r="G39" s="20">
        <f t="shared" si="1"/>
        <v>0</v>
      </c>
    </row>
    <row r="40" spans="1:7">
      <c r="A40" s="18"/>
      <c r="B40" s="18"/>
      <c r="C40" s="19" t="s">
        <v>46</v>
      </c>
      <c r="D40" s="20"/>
      <c r="E40" s="20">
        <f t="shared" si="0"/>
        <v>0</v>
      </c>
      <c r="F40" s="22"/>
      <c r="G40" s="20">
        <f t="shared" si="1"/>
        <v>0</v>
      </c>
    </row>
    <row r="41" spans="1:7">
      <c r="A41" s="18"/>
      <c r="B41" s="23"/>
      <c r="C41" s="24" t="s">
        <v>47</v>
      </c>
      <c r="D41" s="25">
        <f>+D37+D38+D39+D40</f>
        <v>734400</v>
      </c>
      <c r="E41" s="25">
        <f t="shared" si="0"/>
        <v>734400</v>
      </c>
      <c r="F41" s="26">
        <f>+F37+F38+F39+F40</f>
        <v>0</v>
      </c>
      <c r="G41" s="25">
        <f t="shared" si="1"/>
        <v>734400</v>
      </c>
    </row>
    <row r="42" spans="1:7">
      <c r="A42" s="23"/>
      <c r="B42" s="30" t="s">
        <v>48</v>
      </c>
      <c r="C42" s="28"/>
      <c r="D42" s="29">
        <f xml:space="preserve"> +D36 - D41</f>
        <v>-734400</v>
      </c>
      <c r="E42" s="29">
        <f t="shared" si="0"/>
        <v>-734400</v>
      </c>
      <c r="F42" s="26">
        <f xml:space="preserve"> +F36 - F41</f>
        <v>0</v>
      </c>
      <c r="G42" s="29">
        <f>G36-G41</f>
        <v>-734400</v>
      </c>
    </row>
    <row r="43" spans="1:7">
      <c r="A43" s="14" t="s">
        <v>49</v>
      </c>
      <c r="B43" s="14" t="s">
        <v>11</v>
      </c>
      <c r="C43" s="19" t="s">
        <v>50</v>
      </c>
      <c r="D43" s="20"/>
      <c r="E43" s="20">
        <f t="shared" si="0"/>
        <v>0</v>
      </c>
      <c r="F43" s="17">
        <v>0</v>
      </c>
      <c r="G43" s="20">
        <f t="shared" si="1"/>
        <v>0</v>
      </c>
    </row>
    <row r="44" spans="1:7">
      <c r="A44" s="18"/>
      <c r="B44" s="18"/>
      <c r="C44" s="19" t="s">
        <v>51</v>
      </c>
      <c r="D44" s="20"/>
      <c r="E44" s="20">
        <f t="shared" si="0"/>
        <v>0</v>
      </c>
      <c r="F44" s="21">
        <v>0</v>
      </c>
      <c r="G44" s="20">
        <f t="shared" si="1"/>
        <v>0</v>
      </c>
    </row>
    <row r="45" spans="1:7">
      <c r="A45" s="18"/>
      <c r="B45" s="18"/>
      <c r="C45" s="19" t="s">
        <v>52</v>
      </c>
      <c r="D45" s="20"/>
      <c r="E45" s="20">
        <f t="shared" si="0"/>
        <v>0</v>
      </c>
      <c r="F45" s="21"/>
      <c r="G45" s="20">
        <f t="shared" si="1"/>
        <v>0</v>
      </c>
    </row>
    <row r="46" spans="1:7">
      <c r="A46" s="18"/>
      <c r="B46" s="18"/>
      <c r="C46" s="19" t="s">
        <v>53</v>
      </c>
      <c r="D46" s="20"/>
      <c r="E46" s="20">
        <f t="shared" si="0"/>
        <v>0</v>
      </c>
      <c r="F46" s="21"/>
      <c r="G46" s="20">
        <f t="shared" si="1"/>
        <v>0</v>
      </c>
    </row>
    <row r="47" spans="1:7">
      <c r="A47" s="18"/>
      <c r="B47" s="18"/>
      <c r="C47" s="19" t="s">
        <v>54</v>
      </c>
      <c r="D47" s="20"/>
      <c r="E47" s="20">
        <f t="shared" si="0"/>
        <v>0</v>
      </c>
      <c r="F47" s="21"/>
      <c r="G47" s="20">
        <f t="shared" si="1"/>
        <v>0</v>
      </c>
    </row>
    <row r="48" spans="1:7">
      <c r="A48" s="18"/>
      <c r="B48" s="18"/>
      <c r="C48" s="19" t="s">
        <v>55</v>
      </c>
      <c r="D48" s="20"/>
      <c r="E48" s="20">
        <f t="shared" si="0"/>
        <v>0</v>
      </c>
      <c r="F48" s="21"/>
      <c r="G48" s="20">
        <f t="shared" si="1"/>
        <v>0</v>
      </c>
    </row>
    <row r="49" spans="1:7">
      <c r="A49" s="18"/>
      <c r="B49" s="18"/>
      <c r="C49" s="19" t="s">
        <v>56</v>
      </c>
      <c r="D49" s="20"/>
      <c r="E49" s="20">
        <f t="shared" si="0"/>
        <v>0</v>
      </c>
      <c r="F49" s="21">
        <v>0</v>
      </c>
      <c r="G49" s="20">
        <f t="shared" si="1"/>
        <v>0</v>
      </c>
    </row>
    <row r="50" spans="1:7">
      <c r="A50" s="18"/>
      <c r="B50" s="18"/>
      <c r="C50" s="19" t="s">
        <v>57</v>
      </c>
      <c r="D50" s="20"/>
      <c r="E50" s="20">
        <f t="shared" si="0"/>
        <v>0</v>
      </c>
      <c r="F50" s="21">
        <v>0</v>
      </c>
      <c r="G50" s="20">
        <f t="shared" si="1"/>
        <v>0</v>
      </c>
    </row>
    <row r="51" spans="1:7">
      <c r="A51" s="18"/>
      <c r="B51" s="18"/>
      <c r="C51" s="19" t="s">
        <v>58</v>
      </c>
      <c r="D51" s="20"/>
      <c r="E51" s="20">
        <f t="shared" si="0"/>
        <v>0</v>
      </c>
      <c r="F51" s="22">
        <v>0</v>
      </c>
      <c r="G51" s="20">
        <f t="shared" si="1"/>
        <v>0</v>
      </c>
    </row>
    <row r="52" spans="1:7">
      <c r="A52" s="18"/>
      <c r="B52" s="23"/>
      <c r="C52" s="24" t="s">
        <v>59</v>
      </c>
      <c r="D52" s="25">
        <f>+D43+D44+D45+D46+D47+D48+D49+D50+D51</f>
        <v>0</v>
      </c>
      <c r="E52" s="25">
        <f t="shared" si="0"/>
        <v>0</v>
      </c>
      <c r="F52" s="26">
        <f>+F43+F44+F45+F46+F47+F48+F49+F50+F51</f>
        <v>0</v>
      </c>
      <c r="G52" s="25">
        <f t="shared" si="1"/>
        <v>0</v>
      </c>
    </row>
    <row r="53" spans="1:7">
      <c r="A53" s="18"/>
      <c r="B53" s="14" t="s">
        <v>24</v>
      </c>
      <c r="C53" s="19" t="s">
        <v>60</v>
      </c>
      <c r="D53" s="20"/>
      <c r="E53" s="20">
        <f t="shared" si="0"/>
        <v>0</v>
      </c>
      <c r="F53" s="17">
        <v>0</v>
      </c>
      <c r="G53" s="20">
        <f t="shared" si="1"/>
        <v>0</v>
      </c>
    </row>
    <row r="54" spans="1:7">
      <c r="A54" s="18"/>
      <c r="B54" s="18"/>
      <c r="C54" s="19" t="s">
        <v>61</v>
      </c>
      <c r="D54" s="20"/>
      <c r="E54" s="20">
        <f t="shared" si="0"/>
        <v>0</v>
      </c>
      <c r="F54" s="21">
        <v>0</v>
      </c>
      <c r="G54" s="20">
        <f t="shared" si="1"/>
        <v>0</v>
      </c>
    </row>
    <row r="55" spans="1:7">
      <c r="A55" s="18"/>
      <c r="B55" s="18"/>
      <c r="C55" s="19" t="s">
        <v>62</v>
      </c>
      <c r="D55" s="20"/>
      <c r="E55" s="20">
        <f t="shared" si="0"/>
        <v>0</v>
      </c>
      <c r="F55" s="21"/>
      <c r="G55" s="20">
        <f t="shared" si="1"/>
        <v>0</v>
      </c>
    </row>
    <row r="56" spans="1:7">
      <c r="A56" s="18"/>
      <c r="B56" s="18"/>
      <c r="C56" s="19" t="s">
        <v>63</v>
      </c>
      <c r="D56" s="20"/>
      <c r="E56" s="20">
        <f t="shared" si="0"/>
        <v>0</v>
      </c>
      <c r="F56" s="21"/>
      <c r="G56" s="20">
        <f t="shared" si="1"/>
        <v>0</v>
      </c>
    </row>
    <row r="57" spans="1:7">
      <c r="A57" s="18"/>
      <c r="B57" s="18"/>
      <c r="C57" s="19" t="s">
        <v>64</v>
      </c>
      <c r="D57" s="20"/>
      <c r="E57" s="20">
        <f t="shared" si="0"/>
        <v>0</v>
      </c>
      <c r="F57" s="21"/>
      <c r="G57" s="20">
        <f t="shared" si="1"/>
        <v>0</v>
      </c>
    </row>
    <row r="58" spans="1:7">
      <c r="A58" s="18"/>
      <c r="B58" s="18"/>
      <c r="C58" s="31" t="s">
        <v>65</v>
      </c>
      <c r="D58" s="32"/>
      <c r="E58" s="32">
        <f t="shared" si="0"/>
        <v>0</v>
      </c>
      <c r="F58" s="21"/>
      <c r="G58" s="32">
        <f t="shared" si="1"/>
        <v>0</v>
      </c>
    </row>
    <row r="59" spans="1:7">
      <c r="A59" s="18"/>
      <c r="B59" s="18"/>
      <c r="C59" s="31" t="s">
        <v>66</v>
      </c>
      <c r="D59" s="32">
        <v>15974090</v>
      </c>
      <c r="E59" s="32">
        <f t="shared" si="0"/>
        <v>15974090</v>
      </c>
      <c r="F59" s="21">
        <v>0</v>
      </c>
      <c r="G59" s="32">
        <f t="shared" si="1"/>
        <v>15974090</v>
      </c>
    </row>
    <row r="60" spans="1:7">
      <c r="A60" s="18"/>
      <c r="B60" s="18"/>
      <c r="C60" s="31" t="s">
        <v>67</v>
      </c>
      <c r="D60" s="32"/>
      <c r="E60" s="32">
        <f t="shared" si="0"/>
        <v>0</v>
      </c>
      <c r="F60" s="21">
        <v>0</v>
      </c>
      <c r="G60" s="32">
        <f t="shared" si="1"/>
        <v>0</v>
      </c>
    </row>
    <row r="61" spans="1:7">
      <c r="A61" s="18"/>
      <c r="B61" s="18"/>
      <c r="C61" s="31" t="s">
        <v>68</v>
      </c>
      <c r="D61" s="32"/>
      <c r="E61" s="32">
        <f t="shared" si="0"/>
        <v>0</v>
      </c>
      <c r="F61" s="22">
        <v>0</v>
      </c>
      <c r="G61" s="32">
        <f t="shared" si="1"/>
        <v>0</v>
      </c>
    </row>
    <row r="62" spans="1:7">
      <c r="A62" s="18"/>
      <c r="B62" s="23"/>
      <c r="C62" s="33" t="s">
        <v>69</v>
      </c>
      <c r="D62" s="34">
        <f>+D53+D54+D55+D56+D57+D58+D59+D60+D61</f>
        <v>15974090</v>
      </c>
      <c r="E62" s="34">
        <f t="shared" si="0"/>
        <v>15974090</v>
      </c>
      <c r="F62" s="26">
        <f>+F53+F54+F55+F56+F57+F58+F59+F60+F61</f>
        <v>0</v>
      </c>
      <c r="G62" s="34">
        <f t="shared" si="1"/>
        <v>15974090</v>
      </c>
    </row>
    <row r="63" spans="1:7">
      <c r="A63" s="23"/>
      <c r="B63" s="30" t="s">
        <v>70</v>
      </c>
      <c r="C63" s="28"/>
      <c r="D63" s="29">
        <f xml:space="preserve"> +D52 - D62</f>
        <v>-15974090</v>
      </c>
      <c r="E63" s="29">
        <f t="shared" si="0"/>
        <v>-15974090</v>
      </c>
      <c r="F63" s="26">
        <f xml:space="preserve"> +F52 - F62</f>
        <v>0</v>
      </c>
      <c r="G63" s="29">
        <f>G52-G62</f>
        <v>-15974090</v>
      </c>
    </row>
    <row r="64" spans="1:7">
      <c r="A64" s="30" t="s">
        <v>71</v>
      </c>
      <c r="B64" s="27"/>
      <c r="C64" s="28"/>
      <c r="D64" s="29">
        <f xml:space="preserve"> +D32 +D42 +D63</f>
        <v>4162085</v>
      </c>
      <c r="E64" s="29">
        <f t="shared" si="0"/>
        <v>4162085</v>
      </c>
      <c r="F64" s="26">
        <f xml:space="preserve"> +F32 +F42 +F63</f>
        <v>0</v>
      </c>
      <c r="G64" s="29">
        <f>G32+G42+G63</f>
        <v>4162085</v>
      </c>
    </row>
    <row r="65" spans="1:7">
      <c r="A65" s="30" t="s">
        <v>72</v>
      </c>
      <c r="B65" s="27"/>
      <c r="C65" s="28"/>
      <c r="D65" s="29">
        <v>364886</v>
      </c>
      <c r="E65" s="29">
        <f t="shared" si="0"/>
        <v>364886</v>
      </c>
      <c r="F65" s="26">
        <v>0</v>
      </c>
      <c r="G65" s="29">
        <f t="shared" si="1"/>
        <v>364886</v>
      </c>
    </row>
    <row r="66" spans="1:7">
      <c r="A66" s="30" t="s">
        <v>73</v>
      </c>
      <c r="B66" s="27"/>
      <c r="C66" s="28"/>
      <c r="D66" s="29">
        <f xml:space="preserve"> +D64 +D65</f>
        <v>4526971</v>
      </c>
      <c r="E66" s="29">
        <f t="shared" si="0"/>
        <v>4526971</v>
      </c>
      <c r="F66" s="26">
        <f xml:space="preserve"> +F64 +F65</f>
        <v>0</v>
      </c>
      <c r="G66" s="29">
        <f>G64+G65</f>
        <v>4526971</v>
      </c>
    </row>
  </sheetData>
  <mergeCells count="12">
    <mergeCell ref="A33:A42"/>
    <mergeCell ref="B33:B36"/>
    <mergeCell ref="B37:B41"/>
    <mergeCell ref="A43:A63"/>
    <mergeCell ref="B43:B52"/>
    <mergeCell ref="B53:B62"/>
    <mergeCell ref="A3:G3"/>
    <mergeCell ref="A5:G5"/>
    <mergeCell ref="A7:C7"/>
    <mergeCell ref="A8:A32"/>
    <mergeCell ref="B8:B19"/>
    <mergeCell ref="B20:B3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社会福祉事業</vt:lpstr>
      <vt:lpstr>公益事業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2020-07-10T04:28:55Z</dcterms:modified>
</cp:coreProperties>
</file>