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70"/>
  </bookViews>
  <sheets>
    <sheet name="松江市社会福祉協議会社会福祉事業" sheetId="1" r:id="rId1"/>
    <sheet name="松江市社会福祉協議会介護センター事業" sheetId="2" r:id="rId2"/>
    <sheet name="松江市社会福祉協議会公益事業" sheetId="3" r:id="rId3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3" l="1"/>
  <c r="E53" i="3"/>
  <c r="E52" i="3"/>
  <c r="E51" i="3"/>
  <c r="E50" i="3"/>
  <c r="I49" i="3"/>
  <c r="E49" i="3"/>
  <c r="I48" i="3"/>
  <c r="E48" i="3"/>
  <c r="I47" i="3"/>
  <c r="E47" i="3"/>
  <c r="H46" i="3"/>
  <c r="G46" i="3"/>
  <c r="I46" i="3" s="1"/>
  <c r="E46" i="3"/>
  <c r="I45" i="3"/>
  <c r="E45" i="3"/>
  <c r="I44" i="3"/>
  <c r="E44" i="3"/>
  <c r="I43" i="3"/>
  <c r="E43" i="3"/>
  <c r="H42" i="3"/>
  <c r="H54" i="3" s="1"/>
  <c r="G42" i="3"/>
  <c r="G54" i="3" s="1"/>
  <c r="I54" i="3" s="1"/>
  <c r="E42" i="3"/>
  <c r="I41" i="3"/>
  <c r="E41" i="3"/>
  <c r="E40" i="3"/>
  <c r="E39" i="3"/>
  <c r="I38" i="3"/>
  <c r="E38" i="3"/>
  <c r="I37" i="3"/>
  <c r="E37" i="3"/>
  <c r="I36" i="3"/>
  <c r="E36" i="3"/>
  <c r="I35" i="3"/>
  <c r="E35" i="3"/>
  <c r="I34" i="3"/>
  <c r="E34" i="3"/>
  <c r="I33" i="3"/>
  <c r="D33" i="3"/>
  <c r="C33" i="3"/>
  <c r="E33" i="3" s="1"/>
  <c r="I32" i="3"/>
  <c r="E32" i="3"/>
  <c r="I31" i="3"/>
  <c r="E31" i="3"/>
  <c r="I30" i="3"/>
  <c r="E30" i="3"/>
  <c r="I29" i="3"/>
  <c r="E29" i="3"/>
  <c r="D29" i="3"/>
  <c r="C29" i="3"/>
  <c r="H28" i="3"/>
  <c r="I28" i="3" s="1"/>
  <c r="G28" i="3"/>
  <c r="D28" i="3"/>
  <c r="C28" i="3"/>
  <c r="E28" i="3" s="1"/>
  <c r="I27" i="3"/>
  <c r="I26" i="3"/>
  <c r="I25" i="3"/>
  <c r="I24" i="3"/>
  <c r="I23" i="3"/>
  <c r="I22" i="3"/>
  <c r="I21" i="3"/>
  <c r="I20" i="3"/>
  <c r="I19" i="3"/>
  <c r="I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H7" i="3"/>
  <c r="I7" i="3" s="1"/>
  <c r="G7" i="3"/>
  <c r="G39" i="3" s="1"/>
  <c r="D7" i="3"/>
  <c r="D55" i="3" s="1"/>
  <c r="C7" i="3"/>
  <c r="E7" i="3" s="1"/>
  <c r="E54" i="2"/>
  <c r="E53" i="2"/>
  <c r="E52" i="2"/>
  <c r="E51" i="2"/>
  <c r="E50" i="2"/>
  <c r="I49" i="2"/>
  <c r="E49" i="2"/>
  <c r="I48" i="2"/>
  <c r="E48" i="2"/>
  <c r="I47" i="2"/>
  <c r="E47" i="2"/>
  <c r="H46" i="2"/>
  <c r="G46" i="2"/>
  <c r="I46" i="2" s="1"/>
  <c r="E46" i="2"/>
  <c r="I45" i="2"/>
  <c r="E45" i="2"/>
  <c r="I44" i="2"/>
  <c r="E44" i="2"/>
  <c r="I43" i="2"/>
  <c r="E43" i="2"/>
  <c r="H42" i="2"/>
  <c r="I42" i="2" s="1"/>
  <c r="G42" i="2"/>
  <c r="G54" i="2" s="1"/>
  <c r="E42" i="2"/>
  <c r="I41" i="2"/>
  <c r="E41" i="2"/>
  <c r="E40" i="2"/>
  <c r="E39" i="2"/>
  <c r="I38" i="2"/>
  <c r="E38" i="2"/>
  <c r="I37" i="2"/>
  <c r="E37" i="2"/>
  <c r="I36" i="2"/>
  <c r="E36" i="2"/>
  <c r="I35" i="2"/>
  <c r="E35" i="2"/>
  <c r="I34" i="2"/>
  <c r="E34" i="2"/>
  <c r="I33" i="2"/>
  <c r="D33" i="2"/>
  <c r="C33" i="2"/>
  <c r="E33" i="2" s="1"/>
  <c r="I32" i="2"/>
  <c r="E32" i="2"/>
  <c r="I31" i="2"/>
  <c r="E31" i="2"/>
  <c r="I30" i="2"/>
  <c r="E30" i="2"/>
  <c r="I29" i="2"/>
  <c r="E29" i="2"/>
  <c r="D29" i="2"/>
  <c r="D28" i="2" s="1"/>
  <c r="C29" i="2"/>
  <c r="H28" i="2"/>
  <c r="G28" i="2"/>
  <c r="I28" i="2" s="1"/>
  <c r="C28" i="2"/>
  <c r="E28" i="2" s="1"/>
  <c r="I27" i="2"/>
  <c r="I26" i="2"/>
  <c r="I25" i="2"/>
  <c r="I24" i="2"/>
  <c r="I23" i="2"/>
  <c r="I22" i="2"/>
  <c r="I21" i="2"/>
  <c r="I20" i="2"/>
  <c r="I19" i="2"/>
  <c r="I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H7" i="2"/>
  <c r="H39" i="2" s="1"/>
  <c r="G7" i="2"/>
  <c r="I7" i="2" s="1"/>
  <c r="D7" i="2"/>
  <c r="D55" i="2" s="1"/>
  <c r="C7" i="2"/>
  <c r="C55" i="2" s="1"/>
  <c r="E55" i="2" s="1"/>
  <c r="E54" i="1"/>
  <c r="E53" i="1"/>
  <c r="E52" i="1"/>
  <c r="E51" i="1"/>
  <c r="E50" i="1"/>
  <c r="I49" i="1"/>
  <c r="E49" i="1"/>
  <c r="I48" i="1"/>
  <c r="E48" i="1"/>
  <c r="I47" i="1"/>
  <c r="E47" i="1"/>
  <c r="I46" i="1"/>
  <c r="H46" i="1"/>
  <c r="G46" i="1"/>
  <c r="E46" i="1"/>
  <c r="I45" i="1"/>
  <c r="E45" i="1"/>
  <c r="I44" i="1"/>
  <c r="E44" i="1"/>
  <c r="I43" i="1"/>
  <c r="E43" i="1"/>
  <c r="H42" i="1"/>
  <c r="H54" i="1" s="1"/>
  <c r="G42" i="1"/>
  <c r="I42" i="1" s="1"/>
  <c r="E42" i="1"/>
  <c r="I41" i="1"/>
  <c r="E41" i="1"/>
  <c r="E40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D33" i="1"/>
  <c r="C33" i="1"/>
  <c r="I32" i="1"/>
  <c r="E32" i="1"/>
  <c r="I31" i="1"/>
  <c r="E31" i="1"/>
  <c r="I30" i="1"/>
  <c r="E30" i="1"/>
  <c r="I29" i="1"/>
  <c r="D29" i="1"/>
  <c r="D28" i="1" s="1"/>
  <c r="C29" i="1"/>
  <c r="E29" i="1" s="1"/>
  <c r="H28" i="1"/>
  <c r="G28" i="1"/>
  <c r="I28" i="1" s="1"/>
  <c r="I27" i="1"/>
  <c r="I26" i="1"/>
  <c r="I25" i="1"/>
  <c r="I24" i="1"/>
  <c r="I23" i="1"/>
  <c r="I22" i="1"/>
  <c r="I21" i="1"/>
  <c r="I20" i="1"/>
  <c r="I19" i="1"/>
  <c r="I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H39" i="1" s="1"/>
  <c r="H55" i="1" s="1"/>
  <c r="G7" i="1"/>
  <c r="G39" i="1" s="1"/>
  <c r="D7" i="1"/>
  <c r="D55" i="1" s="1"/>
  <c r="C7" i="1"/>
  <c r="E7" i="1" s="1"/>
  <c r="I39" i="1" l="1"/>
  <c r="G55" i="3"/>
  <c r="I55" i="3" s="1"/>
  <c r="I7" i="1"/>
  <c r="E7" i="2"/>
  <c r="G54" i="1"/>
  <c r="I54" i="1" s="1"/>
  <c r="G39" i="2"/>
  <c r="H54" i="2"/>
  <c r="H55" i="2" s="1"/>
  <c r="H39" i="3"/>
  <c r="H55" i="3" s="1"/>
  <c r="I42" i="3"/>
  <c r="C55" i="3"/>
  <c r="E55" i="3" s="1"/>
  <c r="C28" i="1"/>
  <c r="E28" i="1" s="1"/>
  <c r="C55" i="1" l="1"/>
  <c r="E55" i="1" s="1"/>
  <c r="I54" i="2"/>
  <c r="I39" i="2"/>
  <c r="G55" i="2"/>
  <c r="I55" i="2" s="1"/>
  <c r="I39" i="3"/>
  <c r="G55" i="1"/>
  <c r="I55" i="1" s="1"/>
</calcChain>
</file>

<file path=xl/sharedStrings.xml><?xml version="1.0" encoding="utf-8"?>
<sst xmlns="http://schemas.openxmlformats.org/spreadsheetml/2006/main" count="288" uniqueCount="95">
  <si>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</si>
  <si>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松江市社会福祉協議会社会福祉事業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</si>
  <si>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</si>
  <si>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</si>
  <si>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</si>
  <si>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</si>
  <si>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</si>
  <si>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</si>
  <si>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</si>
  <si>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</si>
  <si>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</si>
  <si>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</si>
  <si>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</si>
  <si>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</si>
  <si>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</si>
  <si>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</si>
  <si>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</si>
  <si>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</si>
  <si>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</si>
  <si>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立替金</t>
  </si>
  <si>
    <t>　１年以内返済予定設備資金借入金</t>
  </si>
  <si>
    <t>　前払金</t>
  </si>
  <si>
    <t>　１年以内返済予定長期運営資金借入金</t>
  </si>
  <si>
    <t>　前払費用</t>
  </si>
  <si>
    <t>　１年以内返済予定リース債務</t>
  </si>
  <si>
    <t>　仮払金</t>
  </si>
  <si>
    <t>　１年以内返済予定役員等長期借入金</t>
  </si>
  <si>
    <t>　その他の流動資産</t>
  </si>
  <si>
    <t>　１年以内返済予定事業区分間長期借入金</t>
  </si>
  <si>
    <t>　徴収不能引当金</t>
  </si>
  <si>
    <t>　１年以内返済予定拠点区分間長期借入金</t>
  </si>
  <si>
    <t>　１年以内支払予定長期未払金</t>
  </si>
  <si>
    <t>　未払費用</t>
  </si>
  <si>
    <t>　未返還金</t>
  </si>
  <si>
    <t>　預り金</t>
  </si>
  <si>
    <t>　職員預り金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</si>
  <si>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</si>
  <si>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</si>
  <si>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</si>
  <si>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</si>
  <si>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</si>
  <si>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</si>
  <si>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</si>
  <si>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</si>
  <si>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</si>
  <si>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</si>
  <si>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</si>
  <si>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</si>
  <si>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</si>
  <si>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</si>
  <si>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</si>
  <si>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その他の固定資産</t>
  </si>
  <si>
    <t>　退職給付引当金</t>
  </si>
  <si>
    <t>　役員退職慰労引当金</t>
  </si>
  <si>
    <t>　長期未払金</t>
  </si>
  <si>
    <t>　構築物</t>
  </si>
  <si>
    <t>　長期預り金</t>
  </si>
  <si>
    <t>　機械及び装置</t>
  </si>
  <si>
    <t>　退職共済預り金</t>
  </si>
  <si>
    <t>　車輌運搬具</t>
  </si>
  <si>
    <t>　その他の固定負債</t>
  </si>
  <si>
    <t>　器具及び備品</t>
  </si>
  <si>
    <t>負債の部合計</t>
  </si>
  <si>
    <t>　有形リース資産</t>
  </si>
  <si>
    <t>純資産の部</t>
  </si>
  <si>
    <t>　ソフトウェア</t>
  </si>
  <si>
    <t>基本金</t>
  </si>
  <si>
    <t>　無形リース資産</t>
  </si>
  <si>
    <t>　民生融金貸付金</t>
  </si>
  <si>
    <t>　福祉事業基金</t>
  </si>
  <si>
    <t>　事業区分間長期貸付金</t>
  </si>
  <si>
    <t>　財政調整基金</t>
  </si>
  <si>
    <t>　拠点区分間長期貸付金</t>
  </si>
  <si>
    <t>国庫補助金等特別積立金</t>
  </si>
  <si>
    <t>　サービス区分間長期貸付金</t>
  </si>
  <si>
    <t>その他の積立金</t>
  </si>
  <si>
    <t>　退職手当積立基金預け金</t>
  </si>
  <si>
    <t>　介護保険事業積立金</t>
  </si>
  <si>
    <t>　社会福祉事業基金積立資産</t>
  </si>
  <si>
    <t>次期繰越活動増減差額</t>
  </si>
  <si>
    <t>　財政調整基金積立資産</t>
  </si>
  <si>
    <t>（うち当期活動増減差額）</t>
  </si>
  <si>
    <t>　介護保険事業積立資産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</si>
  <si>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</si>
  <si>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</si>
  <si>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</si>
  <si>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</si>
  <si>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</si>
  <si>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</si>
  <si>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松江市社会福祉協議会介護センター事業  貸借対照表</t>
    <phoneticPr fontId="2"/>
  </si>
  <si>
    <t>（単位：円）</t>
    <phoneticPr fontId="4"/>
  </si>
  <si>
    <t>資産の部</t>
    <phoneticPr fontId="2"/>
  </si>
  <si>
    <t>松江市社会福祉協議会公益事業  貸借対照表</t>
    <phoneticPr fontId="2"/>
  </si>
  <si>
    <t>資産の部</t>
    <phoneticPr fontId="2"/>
  </si>
  <si>
    <t>　現金預金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</si>
</sst>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workbookViewId="0">
      <selection activeCell="B6" sqref="B6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 ht="14.25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+C8+C9+C10+C11+C12+C13+C14+C15+C16-ABS(C17)</f>
        <v>66814642</v>
      </c>
      <c r="D7" s="9">
        <f>+D8+D9+D10+D11+D12+D13+D14+D15+D16-ABS(D17)</f>
        <v>56660347</v>
      </c>
      <c r="E7" s="9">
        <f>C7-D7</f>
        <v>10154295</v>
      </c>
      <c r="F7" s="8" t="s">
        <v>10</v>
      </c>
      <c r="G7" s="9">
        <f>+G8+G9+G10+G11+G12+G13+G14+G15+G16+G17+G18+G19+G20+G21+G22+G23+G24+G25+G26+G27</f>
        <v>39069058</v>
      </c>
      <c r="H7" s="9">
        <f>+H8+H9+H10+H11+H12+H13+H14+H15+H16+H17+H18+H19+H20+H21+H22+H23+H24+H25+H26+H27</f>
        <v>25508703</v>
      </c>
      <c r="I7" s="9">
        <f>G7-H7</f>
        <v>13560355</v>
      </c>
    </row>
    <row r="8" spans="1:9" ht="14.25">
      <c r="A8" s="1"/>
      <c r="B8" s="10" t="s">
        <v>94</v>
      </c>
      <c r="C8" s="11">
        <v>-7196079</v>
      </c>
      <c r="D8" s="11">
        <v>49008151</v>
      </c>
      <c r="E8" s="11">
        <f t="shared" ref="E8:E55" si="0">C8-D8</f>
        <v>-56204230</v>
      </c>
      <c r="F8" s="12" t="s">
        <v>12</v>
      </c>
      <c r="G8" s="13">
        <v>16646178</v>
      </c>
      <c r="H8" s="13">
        <v>14102940</v>
      </c>
      <c r="I8" s="13">
        <f t="shared" ref="I8:I55" si="1">G8-H8</f>
        <v>2543238</v>
      </c>
    </row>
    <row r="9" spans="1:9" ht="14.25">
      <c r="A9" s="1"/>
      <c r="B9" s="12" t="s">
        <v>13</v>
      </c>
      <c r="C9" s="13">
        <v>57530212</v>
      </c>
      <c r="D9" s="13">
        <v>3648523</v>
      </c>
      <c r="E9" s="13">
        <f t="shared" si="0"/>
        <v>53881689</v>
      </c>
      <c r="F9" s="12" t="s">
        <v>14</v>
      </c>
      <c r="G9" s="13">
        <v>16153540</v>
      </c>
      <c r="H9" s="13">
        <v>3332560</v>
      </c>
      <c r="I9" s="13">
        <f t="shared" si="1"/>
        <v>12820980</v>
      </c>
    </row>
    <row r="10" spans="1:9" ht="14.25">
      <c r="A10" s="1"/>
      <c r="B10" s="12" t="s">
        <v>15</v>
      </c>
      <c r="C10" s="13">
        <v>16153540</v>
      </c>
      <c r="D10" s="13">
        <v>3332560</v>
      </c>
      <c r="E10" s="13">
        <f t="shared" si="0"/>
        <v>12820980</v>
      </c>
      <c r="F10" s="12" t="s">
        <v>16</v>
      </c>
      <c r="G10" s="13"/>
      <c r="H10" s="13"/>
      <c r="I10" s="13">
        <f t="shared" si="1"/>
        <v>0</v>
      </c>
    </row>
    <row r="11" spans="1:9" ht="14.25">
      <c r="A11" s="1"/>
      <c r="B11" s="12" t="s">
        <v>17</v>
      </c>
      <c r="C11" s="13"/>
      <c r="D11" s="13">
        <v>336000</v>
      </c>
      <c r="E11" s="13">
        <f t="shared" si="0"/>
        <v>-336000</v>
      </c>
      <c r="F11" s="12" t="s">
        <v>18</v>
      </c>
      <c r="G11" s="13"/>
      <c r="H11" s="13"/>
      <c r="I11" s="13">
        <f t="shared" si="1"/>
        <v>0</v>
      </c>
    </row>
    <row r="12" spans="1:9" ht="14.25">
      <c r="A12" s="1"/>
      <c r="B12" s="12" t="s">
        <v>19</v>
      </c>
      <c r="C12" s="13">
        <v>56387</v>
      </c>
      <c r="D12" s="13">
        <v>70113</v>
      </c>
      <c r="E12" s="13">
        <f t="shared" si="0"/>
        <v>-13726</v>
      </c>
      <c r="F12" s="12" t="s">
        <v>20</v>
      </c>
      <c r="G12" s="13"/>
      <c r="H12" s="13"/>
      <c r="I12" s="13">
        <f t="shared" si="1"/>
        <v>0</v>
      </c>
    </row>
    <row r="13" spans="1:9" ht="14.25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 ht="14.25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 ht="14.25">
      <c r="A15" s="1"/>
      <c r="B15" s="12" t="s">
        <v>25</v>
      </c>
      <c r="C15" s="13">
        <v>666</v>
      </c>
      <c r="D15" s="13">
        <v>30000</v>
      </c>
      <c r="E15" s="13">
        <f t="shared" si="0"/>
        <v>-29334</v>
      </c>
      <c r="F15" s="12" t="s">
        <v>26</v>
      </c>
      <c r="G15" s="13"/>
      <c r="H15" s="13"/>
      <c r="I15" s="13">
        <f t="shared" si="1"/>
        <v>0</v>
      </c>
    </row>
    <row r="16" spans="1:9" ht="14.25">
      <c r="A16" s="1"/>
      <c r="B16" s="12" t="s">
        <v>27</v>
      </c>
      <c r="C16" s="13">
        <v>269916</v>
      </c>
      <c r="D16" s="13">
        <v>235000</v>
      </c>
      <c r="E16" s="13">
        <f t="shared" si="0"/>
        <v>34916</v>
      </c>
      <c r="F16" s="12" t="s">
        <v>28</v>
      </c>
      <c r="G16" s="13"/>
      <c r="H16" s="13"/>
      <c r="I16" s="13">
        <f t="shared" si="1"/>
        <v>0</v>
      </c>
    </row>
    <row r="17" spans="1:9" ht="14.25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 ht="14.25">
      <c r="A18" s="1"/>
      <c r="B18" s="12"/>
      <c r="C18" s="13"/>
      <c r="D18" s="13"/>
      <c r="E18" s="13"/>
      <c r="F18" s="12" t="s">
        <v>31</v>
      </c>
      <c r="G18" s="13"/>
      <c r="H18" s="13"/>
      <c r="I18" s="13">
        <f t="shared" si="1"/>
        <v>0</v>
      </c>
    </row>
    <row r="19" spans="1:9" ht="14.25">
      <c r="A19" s="1"/>
      <c r="B19" s="12"/>
      <c r="C19" s="13"/>
      <c r="D19" s="13"/>
      <c r="E19" s="13"/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/>
      <c r="C20" s="13"/>
      <c r="D20" s="13"/>
      <c r="E20" s="13"/>
      <c r="F20" s="12" t="s">
        <v>33</v>
      </c>
      <c r="G20" s="13"/>
      <c r="H20" s="13"/>
      <c r="I20" s="13">
        <f t="shared" si="1"/>
        <v>0</v>
      </c>
    </row>
    <row r="21" spans="1:9" ht="14.25">
      <c r="A21" s="1"/>
      <c r="B21" s="12"/>
      <c r="C21" s="13"/>
      <c r="D21" s="13"/>
      <c r="E21" s="13"/>
      <c r="F21" s="12" t="s">
        <v>34</v>
      </c>
      <c r="G21" s="13">
        <v>35200</v>
      </c>
      <c r="H21" s="13">
        <v>816</v>
      </c>
      <c r="I21" s="13">
        <f t="shared" si="1"/>
        <v>34384</v>
      </c>
    </row>
    <row r="22" spans="1:9" ht="14.25">
      <c r="A22" s="1"/>
      <c r="B22" s="12"/>
      <c r="C22" s="13"/>
      <c r="D22" s="13"/>
      <c r="E22" s="13"/>
      <c r="F22" s="12" t="s">
        <v>35</v>
      </c>
      <c r="G22" s="13">
        <v>30053</v>
      </c>
      <c r="H22" s="13">
        <v>58215</v>
      </c>
      <c r="I22" s="13">
        <f t="shared" si="1"/>
        <v>-28162</v>
      </c>
    </row>
    <row r="23" spans="1:9" ht="14.25">
      <c r="A23" s="1"/>
      <c r="B23" s="12"/>
      <c r="C23" s="13"/>
      <c r="D23" s="13"/>
      <c r="E23" s="13"/>
      <c r="F23" s="12" t="s">
        <v>36</v>
      </c>
      <c r="G23" s="13"/>
      <c r="H23" s="13"/>
      <c r="I23" s="13">
        <f t="shared" si="1"/>
        <v>0</v>
      </c>
    </row>
    <row r="24" spans="1:9" ht="14.25">
      <c r="A24" s="1"/>
      <c r="B24" s="12"/>
      <c r="C24" s="13"/>
      <c r="D24" s="13"/>
      <c r="E24" s="13"/>
      <c r="F24" s="12" t="s">
        <v>37</v>
      </c>
      <c r="G24" s="13"/>
      <c r="H24" s="13"/>
      <c r="I24" s="13">
        <f t="shared" si="1"/>
        <v>0</v>
      </c>
    </row>
    <row r="25" spans="1:9" ht="14.25">
      <c r="A25" s="1"/>
      <c r="B25" s="12"/>
      <c r="C25" s="13"/>
      <c r="D25" s="13"/>
      <c r="E25" s="13"/>
      <c r="F25" s="12" t="s">
        <v>38</v>
      </c>
      <c r="G25" s="13">
        <v>6204087</v>
      </c>
      <c r="H25" s="13">
        <v>8014172</v>
      </c>
      <c r="I25" s="13">
        <f t="shared" si="1"/>
        <v>-1810085</v>
      </c>
    </row>
    <row r="26" spans="1:9" ht="14.25">
      <c r="A26" s="1"/>
      <c r="B26" s="12"/>
      <c r="C26" s="13"/>
      <c r="D26" s="13"/>
      <c r="E26" s="13"/>
      <c r="F26" s="12" t="s">
        <v>39</v>
      </c>
      <c r="G26" s="13"/>
      <c r="H26" s="13"/>
      <c r="I26" s="13">
        <f t="shared" si="1"/>
        <v>0</v>
      </c>
    </row>
    <row r="27" spans="1:9" ht="14.25">
      <c r="A27" s="1"/>
      <c r="B27" s="12"/>
      <c r="C27" s="13"/>
      <c r="D27" s="13"/>
      <c r="E27" s="13"/>
      <c r="F27" s="12" t="s">
        <v>40</v>
      </c>
      <c r="G27" s="13"/>
      <c r="H27" s="13"/>
      <c r="I27" s="13">
        <f t="shared" si="1"/>
        <v>0</v>
      </c>
    </row>
    <row r="28" spans="1:9" ht="14.25">
      <c r="A28" s="1"/>
      <c r="B28" s="8" t="s">
        <v>41</v>
      </c>
      <c r="C28" s="9">
        <f>+C29 +C33</f>
        <v>1236867011</v>
      </c>
      <c r="D28" s="9">
        <f>+D29 +D33</f>
        <v>1148737344</v>
      </c>
      <c r="E28" s="9">
        <f t="shared" si="0"/>
        <v>88129667</v>
      </c>
      <c r="F28" s="8" t="s">
        <v>42</v>
      </c>
      <c r="G28" s="9">
        <f>+G29+G30+G31+G32+G33+G34+G35+G36+G37+G38</f>
        <v>534931610</v>
      </c>
      <c r="H28" s="9">
        <f>+H29+H30+H31+H32+H33+H34+H35+H36+H37+H38</f>
        <v>523475210</v>
      </c>
      <c r="I28" s="9">
        <f t="shared" si="1"/>
        <v>11456400</v>
      </c>
    </row>
    <row r="29" spans="1:9" ht="14.25">
      <c r="A29" s="1"/>
      <c r="B29" s="8" t="s">
        <v>43</v>
      </c>
      <c r="C29" s="9">
        <f>+C30+C31+C32</f>
        <v>79616000</v>
      </c>
      <c r="D29" s="9">
        <f>+D30+D31+D32</f>
        <v>79616000</v>
      </c>
      <c r="E29" s="9">
        <f t="shared" si="0"/>
        <v>0</v>
      </c>
      <c r="F29" s="10" t="s">
        <v>44</v>
      </c>
      <c r="G29" s="11"/>
      <c r="H29" s="11"/>
      <c r="I29" s="11">
        <f t="shared" si="1"/>
        <v>0</v>
      </c>
    </row>
    <row r="30" spans="1:9" ht="14.25">
      <c r="A30" s="1"/>
      <c r="B30" s="10" t="s">
        <v>45</v>
      </c>
      <c r="C30" s="11">
        <v>68616000</v>
      </c>
      <c r="D30" s="11">
        <v>68616000</v>
      </c>
      <c r="E30" s="11">
        <f t="shared" si="0"/>
        <v>0</v>
      </c>
      <c r="F30" s="12" t="s">
        <v>46</v>
      </c>
      <c r="G30" s="13"/>
      <c r="H30" s="13"/>
      <c r="I30" s="13">
        <f t="shared" si="1"/>
        <v>0</v>
      </c>
    </row>
    <row r="31" spans="1:9" ht="14.25">
      <c r="A31" s="1"/>
      <c r="B31" s="12" t="s">
        <v>47</v>
      </c>
      <c r="C31" s="13"/>
      <c r="D31" s="13"/>
      <c r="E31" s="13">
        <f t="shared" si="0"/>
        <v>0</v>
      </c>
      <c r="F31" s="12" t="s">
        <v>48</v>
      </c>
      <c r="G31" s="13"/>
      <c r="H31" s="13"/>
      <c r="I31" s="13">
        <f t="shared" si="1"/>
        <v>0</v>
      </c>
    </row>
    <row r="32" spans="1:9" ht="14.25">
      <c r="A32" s="1"/>
      <c r="B32" s="12" t="s">
        <v>49</v>
      </c>
      <c r="C32" s="13">
        <v>11000000</v>
      </c>
      <c r="D32" s="13">
        <v>11000000</v>
      </c>
      <c r="E32" s="13">
        <f t="shared" si="0"/>
        <v>0</v>
      </c>
      <c r="F32" s="12" t="s">
        <v>50</v>
      </c>
      <c r="G32" s="13"/>
      <c r="H32" s="13"/>
      <c r="I32" s="13">
        <f t="shared" si="1"/>
        <v>0</v>
      </c>
    </row>
    <row r="33" spans="1:9" ht="14.25">
      <c r="A33" s="1"/>
      <c r="B33" s="8" t="s">
        <v>51</v>
      </c>
      <c r="C33" s="9">
        <f>+C34+C35+C36+C37+C38+C39+C40+C41+C42+C43+C44+C45+C46+C47+C48+C49+C50+C51+C52+C53-ABS(C54)</f>
        <v>1157251011</v>
      </c>
      <c r="D33" s="9">
        <f>+D34+D35+D36+D37+D38+D39+D40+D41+D42+D43+D44+D45+D46+D47+D48+D49+D50+D51+D52+D53-ABS(D54)</f>
        <v>1069121344</v>
      </c>
      <c r="E33" s="9">
        <f t="shared" si="0"/>
        <v>88129667</v>
      </c>
      <c r="F33" s="12" t="s">
        <v>52</v>
      </c>
      <c r="G33" s="13">
        <v>534931610</v>
      </c>
      <c r="H33" s="13">
        <v>523475210</v>
      </c>
      <c r="I33" s="13">
        <f t="shared" si="1"/>
        <v>11456400</v>
      </c>
    </row>
    <row r="34" spans="1:9" ht="14.25">
      <c r="A34" s="1"/>
      <c r="B34" s="10" t="s">
        <v>45</v>
      </c>
      <c r="C34" s="11">
        <v>1139700</v>
      </c>
      <c r="D34" s="11">
        <v>1139700</v>
      </c>
      <c r="E34" s="11">
        <f t="shared" si="0"/>
        <v>0</v>
      </c>
      <c r="F34" s="12" t="s">
        <v>53</v>
      </c>
      <c r="G34" s="13"/>
      <c r="H34" s="13"/>
      <c r="I34" s="13">
        <f t="shared" si="1"/>
        <v>0</v>
      </c>
    </row>
    <row r="35" spans="1:9" ht="14.25">
      <c r="A35" s="1"/>
      <c r="B35" s="12" t="s">
        <v>47</v>
      </c>
      <c r="C35" s="13"/>
      <c r="D35" s="13"/>
      <c r="E35" s="13">
        <f t="shared" si="0"/>
        <v>0</v>
      </c>
      <c r="F35" s="12" t="s">
        <v>54</v>
      </c>
      <c r="G35" s="13"/>
      <c r="H35" s="13"/>
      <c r="I35" s="13">
        <f t="shared" si="1"/>
        <v>0</v>
      </c>
    </row>
    <row r="36" spans="1:9" ht="14.25">
      <c r="A36" s="1"/>
      <c r="B36" s="12" t="s">
        <v>55</v>
      </c>
      <c r="C36" s="13"/>
      <c r="D36" s="13"/>
      <c r="E36" s="13">
        <f t="shared" si="0"/>
        <v>0</v>
      </c>
      <c r="F36" s="12" t="s">
        <v>56</v>
      </c>
      <c r="G36" s="13"/>
      <c r="H36" s="13"/>
      <c r="I36" s="13">
        <f t="shared" si="1"/>
        <v>0</v>
      </c>
    </row>
    <row r="37" spans="1:9" ht="14.25">
      <c r="A37" s="1"/>
      <c r="B37" s="12" t="s">
        <v>57</v>
      </c>
      <c r="C37" s="13"/>
      <c r="D37" s="13"/>
      <c r="E37" s="13">
        <f t="shared" si="0"/>
        <v>0</v>
      </c>
      <c r="F37" s="12" t="s">
        <v>58</v>
      </c>
      <c r="G37" s="13"/>
      <c r="H37" s="13"/>
      <c r="I37" s="13">
        <f t="shared" si="1"/>
        <v>0</v>
      </c>
    </row>
    <row r="38" spans="1:9" ht="14.25">
      <c r="A38" s="1"/>
      <c r="B38" s="12" t="s">
        <v>59</v>
      </c>
      <c r="C38" s="13">
        <v>1836756</v>
      </c>
      <c r="D38" s="13">
        <v>1735334</v>
      </c>
      <c r="E38" s="13">
        <f t="shared" si="0"/>
        <v>101422</v>
      </c>
      <c r="F38" s="12" t="s">
        <v>60</v>
      </c>
      <c r="G38" s="13"/>
      <c r="H38" s="13"/>
      <c r="I38" s="13">
        <f t="shared" si="1"/>
        <v>0</v>
      </c>
    </row>
    <row r="39" spans="1:9" ht="14.25">
      <c r="A39" s="1"/>
      <c r="B39" s="12" t="s">
        <v>61</v>
      </c>
      <c r="C39" s="13">
        <v>877793</v>
      </c>
      <c r="D39" s="13">
        <v>1472808</v>
      </c>
      <c r="E39" s="13">
        <f t="shared" si="0"/>
        <v>-595015</v>
      </c>
      <c r="F39" s="8" t="s">
        <v>62</v>
      </c>
      <c r="G39" s="9">
        <f>+G7 +G28</f>
        <v>574000668</v>
      </c>
      <c r="H39" s="9">
        <f>+H7 +H28</f>
        <v>548983913</v>
      </c>
      <c r="I39" s="9">
        <f t="shared" si="1"/>
        <v>25016755</v>
      </c>
    </row>
    <row r="40" spans="1:9" ht="14.25">
      <c r="A40" s="1"/>
      <c r="B40" s="12" t="s">
        <v>63</v>
      </c>
      <c r="C40" s="13"/>
      <c r="D40" s="13"/>
      <c r="E40" s="13">
        <f t="shared" si="0"/>
        <v>0</v>
      </c>
      <c r="F40" s="23" t="s">
        <v>64</v>
      </c>
      <c r="G40" s="24"/>
      <c r="H40" s="24"/>
      <c r="I40" s="25"/>
    </row>
    <row r="41" spans="1:9" ht="14.25">
      <c r="A41" s="1"/>
      <c r="B41" s="12" t="s">
        <v>65</v>
      </c>
      <c r="C41" s="13">
        <v>186300</v>
      </c>
      <c r="D41" s="13">
        <v>283500</v>
      </c>
      <c r="E41" s="13">
        <f t="shared" si="0"/>
        <v>-97200</v>
      </c>
      <c r="F41" s="10" t="s">
        <v>66</v>
      </c>
      <c r="G41" s="11">
        <v>79616000</v>
      </c>
      <c r="H41" s="11">
        <v>79616000</v>
      </c>
      <c r="I41" s="11">
        <f t="shared" si="1"/>
        <v>0</v>
      </c>
    </row>
    <row r="42" spans="1:9" ht="14.25">
      <c r="A42" s="1"/>
      <c r="B42" s="12" t="s">
        <v>67</v>
      </c>
      <c r="C42" s="13"/>
      <c r="D42" s="13"/>
      <c r="E42" s="13">
        <f t="shared" si="0"/>
        <v>0</v>
      </c>
      <c r="F42" s="12" t="s">
        <v>9</v>
      </c>
      <c r="G42" s="13">
        <f>+G43+G44</f>
        <v>523914679</v>
      </c>
      <c r="H42" s="13">
        <f>+H43+H44</f>
        <v>533114679</v>
      </c>
      <c r="I42" s="13">
        <f t="shared" si="1"/>
        <v>-9200000</v>
      </c>
    </row>
    <row r="43" spans="1:9" ht="14.25">
      <c r="A43" s="1"/>
      <c r="B43" s="12" t="s">
        <v>68</v>
      </c>
      <c r="C43" s="13">
        <v>12881882</v>
      </c>
      <c r="D43" s="13">
        <v>12478302</v>
      </c>
      <c r="E43" s="13">
        <f t="shared" si="0"/>
        <v>403580</v>
      </c>
      <c r="F43" s="12" t="s">
        <v>69</v>
      </c>
      <c r="G43" s="13">
        <v>513614679</v>
      </c>
      <c r="H43" s="13">
        <v>513614679</v>
      </c>
      <c r="I43" s="13">
        <f t="shared" si="1"/>
        <v>0</v>
      </c>
    </row>
    <row r="44" spans="1:9" ht="14.25">
      <c r="A44" s="1"/>
      <c r="B44" s="12" t="s">
        <v>70</v>
      </c>
      <c r="C44" s="13"/>
      <c r="D44" s="13"/>
      <c r="E44" s="13">
        <f t="shared" si="0"/>
        <v>0</v>
      </c>
      <c r="F44" s="12" t="s">
        <v>71</v>
      </c>
      <c r="G44" s="13">
        <v>10300000</v>
      </c>
      <c r="H44" s="13">
        <v>19500000</v>
      </c>
      <c r="I44" s="13">
        <f t="shared" si="1"/>
        <v>-9200000</v>
      </c>
    </row>
    <row r="45" spans="1:9" ht="14.25">
      <c r="A45" s="1"/>
      <c r="B45" s="12" t="s">
        <v>72</v>
      </c>
      <c r="C45" s="13"/>
      <c r="D45" s="13"/>
      <c r="E45" s="13">
        <f t="shared" si="0"/>
        <v>0</v>
      </c>
      <c r="F45" s="12" t="s">
        <v>73</v>
      </c>
      <c r="G45" s="13">
        <v>902793</v>
      </c>
      <c r="H45" s="13"/>
      <c r="I45" s="13">
        <f t="shared" si="1"/>
        <v>902793</v>
      </c>
    </row>
    <row r="46" spans="1:9" ht="14.25">
      <c r="A46" s="1"/>
      <c r="B46" s="12" t="s">
        <v>74</v>
      </c>
      <c r="C46" s="13"/>
      <c r="D46" s="13"/>
      <c r="E46" s="13">
        <f t="shared" si="0"/>
        <v>0</v>
      </c>
      <c r="F46" s="12" t="s">
        <v>75</v>
      </c>
      <c r="G46" s="13">
        <f>+G47</f>
        <v>202755851</v>
      </c>
      <c r="H46" s="13">
        <f>+H47</f>
        <v>116255851</v>
      </c>
      <c r="I46" s="13">
        <f t="shared" si="1"/>
        <v>86500000</v>
      </c>
    </row>
    <row r="47" spans="1:9" ht="14.25">
      <c r="A47" s="1"/>
      <c r="B47" s="12" t="s">
        <v>76</v>
      </c>
      <c r="C47" s="13">
        <v>413193470</v>
      </c>
      <c r="D47" s="13">
        <v>402161330</v>
      </c>
      <c r="E47" s="13">
        <f t="shared" si="0"/>
        <v>11032140</v>
      </c>
      <c r="F47" s="12" t="s">
        <v>77</v>
      </c>
      <c r="G47" s="13">
        <v>202755851</v>
      </c>
      <c r="H47" s="13">
        <v>116255851</v>
      </c>
      <c r="I47" s="13">
        <f t="shared" si="1"/>
        <v>86500000</v>
      </c>
    </row>
    <row r="48" spans="1:9" ht="14.25">
      <c r="A48" s="1"/>
      <c r="B48" s="12" t="s">
        <v>78</v>
      </c>
      <c r="C48" s="13">
        <v>513614679</v>
      </c>
      <c r="D48" s="13">
        <v>513614679</v>
      </c>
      <c r="E48" s="13">
        <f t="shared" si="0"/>
        <v>0</v>
      </c>
      <c r="F48" s="12" t="s">
        <v>79</v>
      </c>
      <c r="G48" s="13">
        <v>-77508338</v>
      </c>
      <c r="H48" s="13">
        <v>-72572752</v>
      </c>
      <c r="I48" s="13">
        <f t="shared" si="1"/>
        <v>-4935586</v>
      </c>
    </row>
    <row r="49" spans="1:9" ht="14.25">
      <c r="A49" s="1"/>
      <c r="B49" s="12" t="s">
        <v>80</v>
      </c>
      <c r="C49" s="13">
        <v>10300000</v>
      </c>
      <c r="D49" s="13">
        <v>19500000</v>
      </c>
      <c r="E49" s="13">
        <f t="shared" si="0"/>
        <v>-9200000</v>
      </c>
      <c r="F49" s="12" t="s">
        <v>81</v>
      </c>
      <c r="G49" s="13">
        <v>61864414</v>
      </c>
      <c r="H49" s="13">
        <v>-52604063</v>
      </c>
      <c r="I49" s="13">
        <f t="shared" si="1"/>
        <v>114468477</v>
      </c>
    </row>
    <row r="50" spans="1:9" ht="14.25">
      <c r="A50" s="1"/>
      <c r="B50" s="12" t="s">
        <v>82</v>
      </c>
      <c r="C50" s="13">
        <v>202755851</v>
      </c>
      <c r="D50" s="13">
        <v>116255851</v>
      </c>
      <c r="E50" s="13">
        <f t="shared" si="0"/>
        <v>86500000</v>
      </c>
      <c r="F50" s="12"/>
      <c r="G50" s="13"/>
      <c r="H50" s="13"/>
      <c r="I50" s="13"/>
    </row>
    <row r="51" spans="1:9" ht="14.25">
      <c r="A51" s="1"/>
      <c r="B51" s="12" t="s">
        <v>83</v>
      </c>
      <c r="C51" s="13"/>
      <c r="D51" s="13"/>
      <c r="E51" s="13">
        <f t="shared" si="0"/>
        <v>0</v>
      </c>
      <c r="F51" s="12"/>
      <c r="G51" s="13"/>
      <c r="H51" s="13"/>
      <c r="I51" s="13"/>
    </row>
    <row r="52" spans="1:9" ht="14.25">
      <c r="A52" s="1"/>
      <c r="B52" s="12" t="s">
        <v>84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 ht="14.25">
      <c r="A53" s="1"/>
      <c r="B53" s="12" t="s">
        <v>85</v>
      </c>
      <c r="C53" s="13">
        <v>464580</v>
      </c>
      <c r="D53" s="13">
        <v>479840</v>
      </c>
      <c r="E53" s="13">
        <f t="shared" si="0"/>
        <v>-15260</v>
      </c>
      <c r="F53" s="14"/>
      <c r="G53" s="15"/>
      <c r="H53" s="15"/>
      <c r="I53" s="15"/>
    </row>
    <row r="54" spans="1:9" ht="14.25">
      <c r="A54" s="1"/>
      <c r="B54" s="14" t="s">
        <v>29</v>
      </c>
      <c r="C54" s="15"/>
      <c r="D54" s="15"/>
      <c r="E54" s="15">
        <f t="shared" si="0"/>
        <v>0</v>
      </c>
      <c r="F54" s="8" t="s">
        <v>86</v>
      </c>
      <c r="G54" s="9">
        <f>+G41 +G42 +G45 +G46 +G48</f>
        <v>729680985</v>
      </c>
      <c r="H54" s="9">
        <f>+H41 +H42 +H45 +H46 +H48</f>
        <v>656413778</v>
      </c>
      <c r="I54" s="9">
        <f t="shared" si="1"/>
        <v>73267207</v>
      </c>
    </row>
    <row r="55" spans="1:9" ht="14.25">
      <c r="A55" s="1"/>
      <c r="B55" s="8" t="s">
        <v>87</v>
      </c>
      <c r="C55" s="9">
        <f>+C7 +C28</f>
        <v>1303681653</v>
      </c>
      <c r="D55" s="9">
        <f>+D7 +D28</f>
        <v>1205397691</v>
      </c>
      <c r="E55" s="9">
        <f t="shared" si="0"/>
        <v>98283962</v>
      </c>
      <c r="F55" s="16" t="s">
        <v>88</v>
      </c>
      <c r="G55" s="17">
        <f>+G39 +G54</f>
        <v>1303681653</v>
      </c>
      <c r="H55" s="17">
        <f>+H39 +H54</f>
        <v>1205397691</v>
      </c>
      <c r="I55" s="17">
        <f t="shared" si="1"/>
        <v>98283962</v>
      </c>
    </row>
  </sheetData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89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90</v>
      </c>
    </row>
    <row r="5" spans="1:9" ht="14.25">
      <c r="A5" s="1"/>
      <c r="B5" s="20" t="s">
        <v>91</v>
      </c>
      <c r="C5" s="21"/>
      <c r="D5" s="21"/>
      <c r="E5" s="22"/>
      <c r="F5" s="20" t="s">
        <v>5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+C8+C9+C10+C11+C12+C13+C14+C15+C16-ABS(C17)</f>
        <v>81635391</v>
      </c>
      <c r="D7" s="9">
        <f>+D8+D9+D10+D11+D12+D13+D14+D15+D16-ABS(D17)</f>
        <v>169169150</v>
      </c>
      <c r="E7" s="9">
        <f>C7-D7</f>
        <v>-87533759</v>
      </c>
      <c r="F7" s="8" t="s">
        <v>10</v>
      </c>
      <c r="G7" s="9">
        <f>+G8+G9+G10+G11+G12+G13+G14+G15+G16+G17+G18+G19+G20+G21+G22+G23+G24+G25+G26+G27</f>
        <v>4469278</v>
      </c>
      <c r="H7" s="9">
        <f>+H8+H9+H10+H11+H12+H13+H14+H15+H16+H17+H18+H19+H20+H21+H22+H23+H24+H25+H26+H27</f>
        <v>4518821</v>
      </c>
      <c r="I7" s="9">
        <f>G7-H7</f>
        <v>-49543</v>
      </c>
    </row>
    <row r="8" spans="1:9" ht="14.25">
      <c r="A8" s="1"/>
      <c r="B8" s="10" t="s">
        <v>11</v>
      </c>
      <c r="C8" s="11">
        <v>55675176</v>
      </c>
      <c r="D8" s="11">
        <v>140898425</v>
      </c>
      <c r="E8" s="11">
        <f t="shared" ref="E8:E17" si="0">C8-D8</f>
        <v>-85223249</v>
      </c>
      <c r="F8" s="12" t="s">
        <v>12</v>
      </c>
      <c r="G8" s="13">
        <v>4400843</v>
      </c>
      <c r="H8" s="13">
        <v>4427629</v>
      </c>
      <c r="I8" s="13">
        <f t="shared" ref="I8:I39" si="1">G8-H8</f>
        <v>-26786</v>
      </c>
    </row>
    <row r="9" spans="1:9" ht="14.25">
      <c r="A9" s="1"/>
      <c r="B9" s="12" t="s">
        <v>13</v>
      </c>
      <c r="C9" s="13">
        <v>25960215</v>
      </c>
      <c r="D9" s="13">
        <v>28270725</v>
      </c>
      <c r="E9" s="13">
        <f t="shared" si="0"/>
        <v>-2310510</v>
      </c>
      <c r="F9" s="12" t="s">
        <v>14</v>
      </c>
      <c r="G9" s="13"/>
      <c r="H9" s="13"/>
      <c r="I9" s="13">
        <f t="shared" si="1"/>
        <v>0</v>
      </c>
    </row>
    <row r="10" spans="1:9" ht="14.25">
      <c r="A10" s="1"/>
      <c r="B10" s="12" t="s">
        <v>15</v>
      </c>
      <c r="C10" s="13"/>
      <c r="D10" s="13"/>
      <c r="E10" s="13">
        <f t="shared" si="0"/>
        <v>0</v>
      </c>
      <c r="F10" s="12" t="s">
        <v>16</v>
      </c>
      <c r="G10" s="13"/>
      <c r="H10" s="13"/>
      <c r="I10" s="13">
        <f t="shared" si="1"/>
        <v>0</v>
      </c>
    </row>
    <row r="11" spans="1:9" ht="14.25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/>
      <c r="H11" s="13"/>
      <c r="I11" s="13">
        <f t="shared" si="1"/>
        <v>0</v>
      </c>
    </row>
    <row r="12" spans="1:9" ht="14.25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 ht="14.25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 ht="14.25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 ht="14.25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t="14.25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 ht="14.25">
      <c r="A18" s="1"/>
      <c r="B18" s="12"/>
      <c r="C18" s="13"/>
      <c r="D18" s="13"/>
      <c r="E18" s="13"/>
      <c r="F18" s="12" t="s">
        <v>31</v>
      </c>
      <c r="G18" s="13"/>
      <c r="H18" s="13"/>
      <c r="I18" s="13">
        <f t="shared" si="1"/>
        <v>0</v>
      </c>
    </row>
    <row r="19" spans="1:9" ht="14.25">
      <c r="A19" s="1"/>
      <c r="B19" s="12"/>
      <c r="C19" s="13"/>
      <c r="D19" s="13"/>
      <c r="E19" s="13"/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/>
      <c r="C20" s="13"/>
      <c r="D20" s="13"/>
      <c r="E20" s="13"/>
      <c r="F20" s="12" t="s">
        <v>33</v>
      </c>
      <c r="G20" s="13"/>
      <c r="H20" s="13"/>
      <c r="I20" s="13">
        <f t="shared" si="1"/>
        <v>0</v>
      </c>
    </row>
    <row r="21" spans="1:9" ht="14.25">
      <c r="A21" s="1"/>
      <c r="B21" s="12"/>
      <c r="C21" s="13"/>
      <c r="D21" s="13"/>
      <c r="E21" s="13"/>
      <c r="F21" s="12" t="s">
        <v>34</v>
      </c>
      <c r="G21" s="13"/>
      <c r="H21" s="13"/>
      <c r="I21" s="13">
        <f t="shared" si="1"/>
        <v>0</v>
      </c>
    </row>
    <row r="22" spans="1:9" ht="14.25">
      <c r="A22" s="1"/>
      <c r="B22" s="12"/>
      <c r="C22" s="13"/>
      <c r="D22" s="13"/>
      <c r="E22" s="13"/>
      <c r="F22" s="12" t="s">
        <v>35</v>
      </c>
      <c r="G22" s="13">
        <v>68435</v>
      </c>
      <c r="H22" s="13">
        <v>91192</v>
      </c>
      <c r="I22" s="13">
        <f t="shared" si="1"/>
        <v>-22757</v>
      </c>
    </row>
    <row r="23" spans="1:9" ht="14.25">
      <c r="A23" s="1"/>
      <c r="B23" s="12"/>
      <c r="C23" s="13"/>
      <c r="D23" s="13"/>
      <c r="E23" s="13"/>
      <c r="F23" s="12" t="s">
        <v>36</v>
      </c>
      <c r="G23" s="13"/>
      <c r="H23" s="13"/>
      <c r="I23" s="13">
        <f t="shared" si="1"/>
        <v>0</v>
      </c>
    </row>
    <row r="24" spans="1:9" ht="14.25">
      <c r="A24" s="1"/>
      <c r="B24" s="12"/>
      <c r="C24" s="13"/>
      <c r="D24" s="13"/>
      <c r="E24" s="13"/>
      <c r="F24" s="12" t="s">
        <v>37</v>
      </c>
      <c r="G24" s="13"/>
      <c r="H24" s="13"/>
      <c r="I24" s="13">
        <f t="shared" si="1"/>
        <v>0</v>
      </c>
    </row>
    <row r="25" spans="1:9" ht="14.25">
      <c r="A25" s="1"/>
      <c r="B25" s="12"/>
      <c r="C25" s="13"/>
      <c r="D25" s="13"/>
      <c r="E25" s="13"/>
      <c r="F25" s="12" t="s">
        <v>38</v>
      </c>
      <c r="G25" s="13"/>
      <c r="H25" s="13"/>
      <c r="I25" s="13">
        <f t="shared" si="1"/>
        <v>0</v>
      </c>
    </row>
    <row r="26" spans="1:9" ht="14.25">
      <c r="A26" s="1"/>
      <c r="B26" s="12"/>
      <c r="C26" s="13"/>
      <c r="D26" s="13"/>
      <c r="E26" s="13"/>
      <c r="F26" s="12" t="s">
        <v>39</v>
      </c>
      <c r="G26" s="13"/>
      <c r="H26" s="13"/>
      <c r="I26" s="13">
        <f t="shared" si="1"/>
        <v>0</v>
      </c>
    </row>
    <row r="27" spans="1:9" ht="14.25">
      <c r="A27" s="1"/>
      <c r="B27" s="12"/>
      <c r="C27" s="13"/>
      <c r="D27" s="13"/>
      <c r="E27" s="13"/>
      <c r="F27" s="12" t="s">
        <v>40</v>
      </c>
      <c r="G27" s="13"/>
      <c r="H27" s="13"/>
      <c r="I27" s="13">
        <f t="shared" si="1"/>
        <v>0</v>
      </c>
    </row>
    <row r="28" spans="1:9" ht="14.25">
      <c r="A28" s="1"/>
      <c r="B28" s="8" t="s">
        <v>41</v>
      </c>
      <c r="C28" s="9">
        <f>+C29 +C33</f>
        <v>293639</v>
      </c>
      <c r="D28" s="9">
        <f>+D29 +D33</f>
        <v>790537</v>
      </c>
      <c r="E28" s="9">
        <f t="shared" ref="E28:E55" si="2">C28-D28</f>
        <v>-496898</v>
      </c>
      <c r="F28" s="8" t="s">
        <v>42</v>
      </c>
      <c r="G28" s="9">
        <f>+G29+G30+G31+G32+G33+G34+G35+G36+G37+G38</f>
        <v>0</v>
      </c>
      <c r="H28" s="9">
        <f>+H29+H30+H31+H32+H33+H34+H35+H36+H37+H38</f>
        <v>0</v>
      </c>
      <c r="I28" s="9">
        <f t="shared" si="1"/>
        <v>0</v>
      </c>
    </row>
    <row r="29" spans="1:9" ht="14.25">
      <c r="A29" s="1"/>
      <c r="B29" s="8" t="s">
        <v>43</v>
      </c>
      <c r="C29" s="9">
        <f>+C30+C31+C32</f>
        <v>0</v>
      </c>
      <c r="D29" s="9">
        <f>+D30+D31+D32</f>
        <v>0</v>
      </c>
      <c r="E29" s="9">
        <f t="shared" si="2"/>
        <v>0</v>
      </c>
      <c r="F29" s="10" t="s">
        <v>44</v>
      </c>
      <c r="G29" s="11"/>
      <c r="H29" s="11"/>
      <c r="I29" s="11">
        <f t="shared" si="1"/>
        <v>0</v>
      </c>
    </row>
    <row r="30" spans="1:9" ht="14.25">
      <c r="A30" s="1"/>
      <c r="B30" s="10" t="s">
        <v>45</v>
      </c>
      <c r="C30" s="11"/>
      <c r="D30" s="11"/>
      <c r="E30" s="11">
        <f t="shared" si="2"/>
        <v>0</v>
      </c>
      <c r="F30" s="12" t="s">
        <v>46</v>
      </c>
      <c r="G30" s="13"/>
      <c r="H30" s="13"/>
      <c r="I30" s="13">
        <f t="shared" si="1"/>
        <v>0</v>
      </c>
    </row>
    <row r="31" spans="1:9" ht="14.25">
      <c r="A31" s="1"/>
      <c r="B31" s="12" t="s">
        <v>47</v>
      </c>
      <c r="C31" s="13"/>
      <c r="D31" s="13"/>
      <c r="E31" s="13">
        <f t="shared" si="2"/>
        <v>0</v>
      </c>
      <c r="F31" s="12" t="s">
        <v>48</v>
      </c>
      <c r="G31" s="13"/>
      <c r="H31" s="13"/>
      <c r="I31" s="13">
        <f t="shared" si="1"/>
        <v>0</v>
      </c>
    </row>
    <row r="32" spans="1:9" ht="14.25">
      <c r="A32" s="1"/>
      <c r="B32" s="12" t="s">
        <v>49</v>
      </c>
      <c r="C32" s="13"/>
      <c r="D32" s="13"/>
      <c r="E32" s="13">
        <f t="shared" si="2"/>
        <v>0</v>
      </c>
      <c r="F32" s="12" t="s">
        <v>50</v>
      </c>
      <c r="G32" s="13"/>
      <c r="H32" s="13"/>
      <c r="I32" s="13">
        <f t="shared" si="1"/>
        <v>0</v>
      </c>
    </row>
    <row r="33" spans="1:9" ht="14.25">
      <c r="A33" s="1"/>
      <c r="B33" s="8" t="s">
        <v>51</v>
      </c>
      <c r="C33" s="9">
        <f>+C34+C35+C36+C37+C38+C39+C40+C41+C42+C43+C44+C45+C46+C47+C48+C49+C50+C51+C52+C53-ABS(C54)</f>
        <v>293639</v>
      </c>
      <c r="D33" s="9">
        <f>+D34+D35+D36+D37+D38+D39+D40+D41+D42+D43+D44+D45+D46+D47+D48+D49+D50+D51+D52+D53-ABS(D54)</f>
        <v>790537</v>
      </c>
      <c r="E33" s="9">
        <f t="shared" si="2"/>
        <v>-496898</v>
      </c>
      <c r="F33" s="12" t="s">
        <v>52</v>
      </c>
      <c r="G33" s="13"/>
      <c r="H33" s="13"/>
      <c r="I33" s="13">
        <f t="shared" si="1"/>
        <v>0</v>
      </c>
    </row>
    <row r="34" spans="1:9" ht="14.25">
      <c r="A34" s="1"/>
      <c r="B34" s="10" t="s">
        <v>45</v>
      </c>
      <c r="C34" s="11"/>
      <c r="D34" s="11"/>
      <c r="E34" s="11">
        <f t="shared" si="2"/>
        <v>0</v>
      </c>
      <c r="F34" s="12" t="s">
        <v>53</v>
      </c>
      <c r="G34" s="13"/>
      <c r="H34" s="13"/>
      <c r="I34" s="13">
        <f t="shared" si="1"/>
        <v>0</v>
      </c>
    </row>
    <row r="35" spans="1:9" ht="14.25">
      <c r="A35" s="1"/>
      <c r="B35" s="12" t="s">
        <v>47</v>
      </c>
      <c r="C35" s="13"/>
      <c r="D35" s="13"/>
      <c r="E35" s="13">
        <f t="shared" si="2"/>
        <v>0</v>
      </c>
      <c r="F35" s="12" t="s">
        <v>54</v>
      </c>
      <c r="G35" s="13"/>
      <c r="H35" s="13"/>
      <c r="I35" s="13">
        <f t="shared" si="1"/>
        <v>0</v>
      </c>
    </row>
    <row r="36" spans="1:9" ht="14.25">
      <c r="A36" s="1"/>
      <c r="B36" s="12" t="s">
        <v>55</v>
      </c>
      <c r="C36" s="13">
        <v>162949</v>
      </c>
      <c r="D36" s="13">
        <v>173186</v>
      </c>
      <c r="E36" s="13">
        <f t="shared" si="2"/>
        <v>-10237</v>
      </c>
      <c r="F36" s="12" t="s">
        <v>56</v>
      </c>
      <c r="G36" s="13"/>
      <c r="H36" s="13"/>
      <c r="I36" s="13">
        <f t="shared" si="1"/>
        <v>0</v>
      </c>
    </row>
    <row r="37" spans="1:9" ht="14.25">
      <c r="A37" s="1"/>
      <c r="B37" s="12" t="s">
        <v>57</v>
      </c>
      <c r="C37" s="13"/>
      <c r="D37" s="13"/>
      <c r="E37" s="13">
        <f t="shared" si="2"/>
        <v>0</v>
      </c>
      <c r="F37" s="12" t="s">
        <v>58</v>
      </c>
      <c r="G37" s="13"/>
      <c r="H37" s="13"/>
      <c r="I37" s="13">
        <f t="shared" si="1"/>
        <v>0</v>
      </c>
    </row>
    <row r="38" spans="1:9" ht="14.25">
      <c r="A38" s="1"/>
      <c r="B38" s="12" t="s">
        <v>59</v>
      </c>
      <c r="C38" s="13">
        <v>64103</v>
      </c>
      <c r="D38" s="13">
        <v>448704</v>
      </c>
      <c r="E38" s="13">
        <f t="shared" si="2"/>
        <v>-384601</v>
      </c>
      <c r="F38" s="12" t="s">
        <v>60</v>
      </c>
      <c r="G38" s="13"/>
      <c r="H38" s="13"/>
      <c r="I38" s="13">
        <f t="shared" si="1"/>
        <v>0</v>
      </c>
    </row>
    <row r="39" spans="1:9" ht="14.25">
      <c r="A39" s="1"/>
      <c r="B39" s="12" t="s">
        <v>61</v>
      </c>
      <c r="C39" s="13">
        <v>56707</v>
      </c>
      <c r="D39" s="13">
        <v>158767</v>
      </c>
      <c r="E39" s="13">
        <f t="shared" si="2"/>
        <v>-102060</v>
      </c>
      <c r="F39" s="8" t="s">
        <v>62</v>
      </c>
      <c r="G39" s="9">
        <f>+G7 +G28</f>
        <v>4469278</v>
      </c>
      <c r="H39" s="9">
        <f>+H7 +H28</f>
        <v>4518821</v>
      </c>
      <c r="I39" s="9">
        <f t="shared" si="1"/>
        <v>-49543</v>
      </c>
    </row>
    <row r="40" spans="1:9" ht="14.25">
      <c r="A40" s="1"/>
      <c r="B40" s="12" t="s">
        <v>63</v>
      </c>
      <c r="C40" s="13"/>
      <c r="D40" s="13"/>
      <c r="E40" s="13">
        <f t="shared" si="2"/>
        <v>0</v>
      </c>
      <c r="F40" s="23" t="s">
        <v>64</v>
      </c>
      <c r="G40" s="24"/>
      <c r="H40" s="24"/>
      <c r="I40" s="25"/>
    </row>
    <row r="41" spans="1:9" ht="14.25">
      <c r="A41" s="1"/>
      <c r="B41" s="12" t="s">
        <v>65</v>
      </c>
      <c r="C41" s="13"/>
      <c r="D41" s="13"/>
      <c r="E41" s="13">
        <f t="shared" si="2"/>
        <v>0</v>
      </c>
      <c r="F41" s="10" t="s">
        <v>66</v>
      </c>
      <c r="G41" s="11"/>
      <c r="H41" s="11"/>
      <c r="I41" s="11">
        <f t="shared" ref="I41:I49" si="3">G41-H41</f>
        <v>0</v>
      </c>
    </row>
    <row r="42" spans="1:9" ht="14.25">
      <c r="A42" s="1"/>
      <c r="B42" s="12" t="s">
        <v>67</v>
      </c>
      <c r="C42" s="13"/>
      <c r="D42" s="13"/>
      <c r="E42" s="13">
        <f t="shared" si="2"/>
        <v>0</v>
      </c>
      <c r="F42" s="12" t="s">
        <v>9</v>
      </c>
      <c r="G42" s="13">
        <f>+G43+G44</f>
        <v>0</v>
      </c>
      <c r="H42" s="13">
        <f>+H43+H44</f>
        <v>0</v>
      </c>
      <c r="I42" s="13">
        <f t="shared" si="3"/>
        <v>0</v>
      </c>
    </row>
    <row r="43" spans="1:9" ht="14.25">
      <c r="A43" s="1"/>
      <c r="B43" s="12" t="s">
        <v>68</v>
      </c>
      <c r="C43" s="13"/>
      <c r="D43" s="13"/>
      <c r="E43" s="13">
        <f t="shared" si="2"/>
        <v>0</v>
      </c>
      <c r="F43" s="12" t="s">
        <v>69</v>
      </c>
      <c r="G43" s="13"/>
      <c r="H43" s="13"/>
      <c r="I43" s="13">
        <f t="shared" si="3"/>
        <v>0</v>
      </c>
    </row>
    <row r="44" spans="1:9" ht="14.25">
      <c r="A44" s="1"/>
      <c r="B44" s="12" t="s">
        <v>70</v>
      </c>
      <c r="C44" s="13"/>
      <c r="D44" s="13"/>
      <c r="E44" s="13">
        <f t="shared" si="2"/>
        <v>0</v>
      </c>
      <c r="F44" s="12" t="s">
        <v>71</v>
      </c>
      <c r="G44" s="13"/>
      <c r="H44" s="13"/>
      <c r="I44" s="13">
        <f t="shared" si="3"/>
        <v>0</v>
      </c>
    </row>
    <row r="45" spans="1:9" ht="14.25">
      <c r="A45" s="1"/>
      <c r="B45" s="12" t="s">
        <v>72</v>
      </c>
      <c r="C45" s="13"/>
      <c r="D45" s="13"/>
      <c r="E45" s="13">
        <f t="shared" si="2"/>
        <v>0</v>
      </c>
      <c r="F45" s="12" t="s">
        <v>73</v>
      </c>
      <c r="G45" s="13"/>
      <c r="H45" s="13"/>
      <c r="I45" s="13">
        <f t="shared" si="3"/>
        <v>0</v>
      </c>
    </row>
    <row r="46" spans="1:9" ht="14.25">
      <c r="A46" s="1"/>
      <c r="B46" s="12" t="s">
        <v>74</v>
      </c>
      <c r="C46" s="13"/>
      <c r="D46" s="13"/>
      <c r="E46" s="13">
        <f t="shared" si="2"/>
        <v>0</v>
      </c>
      <c r="F46" s="12" t="s">
        <v>75</v>
      </c>
      <c r="G46" s="13">
        <f>+G47</f>
        <v>0</v>
      </c>
      <c r="H46" s="13">
        <f>+H47</f>
        <v>0</v>
      </c>
      <c r="I46" s="13">
        <f t="shared" si="3"/>
        <v>0</v>
      </c>
    </row>
    <row r="47" spans="1:9" ht="14.25">
      <c r="A47" s="1"/>
      <c r="B47" s="12" t="s">
        <v>76</v>
      </c>
      <c r="C47" s="13"/>
      <c r="D47" s="13"/>
      <c r="E47" s="13">
        <f t="shared" si="2"/>
        <v>0</v>
      </c>
      <c r="F47" s="12" t="s">
        <v>77</v>
      </c>
      <c r="G47" s="13"/>
      <c r="H47" s="13"/>
      <c r="I47" s="13">
        <f t="shared" si="3"/>
        <v>0</v>
      </c>
    </row>
    <row r="48" spans="1:9" ht="14.25">
      <c r="A48" s="1"/>
      <c r="B48" s="12" t="s">
        <v>78</v>
      </c>
      <c r="C48" s="13"/>
      <c r="D48" s="13"/>
      <c r="E48" s="13">
        <f t="shared" si="2"/>
        <v>0</v>
      </c>
      <c r="F48" s="12" t="s">
        <v>79</v>
      </c>
      <c r="G48" s="13">
        <v>77459752</v>
      </c>
      <c r="H48" s="13">
        <v>165440866</v>
      </c>
      <c r="I48" s="13">
        <f t="shared" si="3"/>
        <v>-87981114</v>
      </c>
    </row>
    <row r="49" spans="1:9" ht="14.25">
      <c r="A49" s="1"/>
      <c r="B49" s="12" t="s">
        <v>80</v>
      </c>
      <c r="C49" s="13"/>
      <c r="D49" s="13"/>
      <c r="E49" s="13">
        <f t="shared" si="2"/>
        <v>0</v>
      </c>
      <c r="F49" s="12" t="s">
        <v>81</v>
      </c>
      <c r="G49" s="13">
        <v>-87981114</v>
      </c>
      <c r="H49" s="13">
        <v>24223776</v>
      </c>
      <c r="I49" s="13">
        <f t="shared" si="3"/>
        <v>-112204890</v>
      </c>
    </row>
    <row r="50" spans="1:9" ht="14.25">
      <c r="A50" s="1"/>
      <c r="B50" s="12" t="s">
        <v>82</v>
      </c>
      <c r="C50" s="13"/>
      <c r="D50" s="13"/>
      <c r="E50" s="13">
        <f t="shared" si="2"/>
        <v>0</v>
      </c>
      <c r="F50" s="12"/>
      <c r="G50" s="13"/>
      <c r="H50" s="13"/>
      <c r="I50" s="13"/>
    </row>
    <row r="51" spans="1:9" ht="14.25">
      <c r="A51" s="1"/>
      <c r="B51" s="12" t="s">
        <v>83</v>
      </c>
      <c r="C51" s="13"/>
      <c r="D51" s="13"/>
      <c r="E51" s="13">
        <f t="shared" si="2"/>
        <v>0</v>
      </c>
      <c r="F51" s="12"/>
      <c r="G51" s="13"/>
      <c r="H51" s="13"/>
      <c r="I51" s="13"/>
    </row>
    <row r="52" spans="1:9" ht="14.25">
      <c r="A52" s="1"/>
      <c r="B52" s="12" t="s">
        <v>84</v>
      </c>
      <c r="C52" s="13"/>
      <c r="D52" s="13"/>
      <c r="E52" s="13">
        <f t="shared" si="2"/>
        <v>0</v>
      </c>
      <c r="F52" s="12"/>
      <c r="G52" s="13"/>
      <c r="H52" s="13"/>
      <c r="I52" s="13"/>
    </row>
    <row r="53" spans="1:9" ht="14.25">
      <c r="A53" s="1"/>
      <c r="B53" s="12" t="s">
        <v>85</v>
      </c>
      <c r="C53" s="13">
        <v>9880</v>
      </c>
      <c r="D53" s="13">
        <v>9880</v>
      </c>
      <c r="E53" s="13">
        <f t="shared" si="2"/>
        <v>0</v>
      </c>
      <c r="F53" s="14"/>
      <c r="G53" s="15"/>
      <c r="H53" s="15"/>
      <c r="I53" s="15"/>
    </row>
    <row r="54" spans="1:9" ht="14.25">
      <c r="A54" s="1"/>
      <c r="B54" s="14" t="s">
        <v>29</v>
      </c>
      <c r="C54" s="15"/>
      <c r="D54" s="15"/>
      <c r="E54" s="15">
        <f t="shared" si="2"/>
        <v>0</v>
      </c>
      <c r="F54" s="8" t="s">
        <v>86</v>
      </c>
      <c r="G54" s="9">
        <f>+G41 +G42 +G45 +G46 +G48</f>
        <v>77459752</v>
      </c>
      <c r="H54" s="9">
        <f>+H41 +H42 +H45 +H46 +H48</f>
        <v>165440866</v>
      </c>
      <c r="I54" s="9">
        <f t="shared" ref="I54:I55" si="4">G54-H54</f>
        <v>-87981114</v>
      </c>
    </row>
    <row r="55" spans="1:9" ht="14.25">
      <c r="A55" s="1"/>
      <c r="B55" s="8" t="s">
        <v>87</v>
      </c>
      <c r="C55" s="9">
        <f>+C7 +C28</f>
        <v>81929030</v>
      </c>
      <c r="D55" s="9">
        <f>+D7 +D28</f>
        <v>169959687</v>
      </c>
      <c r="E55" s="9">
        <f t="shared" si="2"/>
        <v>-88030657</v>
      </c>
      <c r="F55" s="16" t="s">
        <v>88</v>
      </c>
      <c r="G55" s="17">
        <f>+G39 +G54</f>
        <v>81929030</v>
      </c>
      <c r="H55" s="17">
        <f>+H39 +H54</f>
        <v>169959687</v>
      </c>
      <c r="I55" s="17">
        <f t="shared" si="4"/>
        <v>-88030657</v>
      </c>
    </row>
  </sheetData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92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 ht="14.25">
      <c r="A5" s="1"/>
      <c r="B5" s="20" t="s">
        <v>93</v>
      </c>
      <c r="C5" s="21"/>
      <c r="D5" s="21"/>
      <c r="E5" s="22"/>
      <c r="F5" s="20" t="s">
        <v>5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+C8+C9+C10+C11+C12+C13+C14+C15+C16-ABS(C17)</f>
        <v>42853163</v>
      </c>
      <c r="D7" s="9">
        <f>+D8+D9+D10+D11+D12+D13+D14+D15+D16-ABS(D17)</f>
        <v>29983638</v>
      </c>
      <c r="E7" s="9">
        <f>C7-D7</f>
        <v>12869525</v>
      </c>
      <c r="F7" s="8" t="s">
        <v>10</v>
      </c>
      <c r="G7" s="9">
        <f>+G8+G9+G10+G11+G12+G13+G14+G15+G16+G17+G18+G19+G20+G21+G22+G23+G24+G25+G26+G27</f>
        <v>36143301</v>
      </c>
      <c r="H7" s="9">
        <f>+H8+H9+H10+H11+H12+H13+H14+H15+H16+H17+H18+H19+H20+H21+H22+H23+H24+H25+H26+H27</f>
        <v>26159154</v>
      </c>
      <c r="I7" s="9">
        <f>G7-H7</f>
        <v>9984147</v>
      </c>
    </row>
    <row r="8" spans="1:9" ht="14.25">
      <c r="A8" s="1"/>
      <c r="B8" s="10" t="s">
        <v>11</v>
      </c>
      <c r="C8" s="11">
        <v>22309049</v>
      </c>
      <c r="D8" s="11">
        <v>10324085</v>
      </c>
      <c r="E8" s="11">
        <f t="shared" ref="E8:E17" si="0">C8-D8</f>
        <v>11984964</v>
      </c>
      <c r="F8" s="12" t="s">
        <v>12</v>
      </c>
      <c r="G8" s="13">
        <v>15278419</v>
      </c>
      <c r="H8" s="13">
        <v>12304943</v>
      </c>
      <c r="I8" s="13">
        <f t="shared" ref="I8:I39" si="1">G8-H8</f>
        <v>2973476</v>
      </c>
    </row>
    <row r="9" spans="1:9" ht="14.25">
      <c r="A9" s="1"/>
      <c r="B9" s="12" t="s">
        <v>13</v>
      </c>
      <c r="C9" s="13">
        <v>19584072</v>
      </c>
      <c r="D9" s="13">
        <v>19393515</v>
      </c>
      <c r="E9" s="13">
        <f t="shared" si="0"/>
        <v>190557</v>
      </c>
      <c r="F9" s="12" t="s">
        <v>14</v>
      </c>
      <c r="G9" s="13"/>
      <c r="H9" s="13"/>
      <c r="I9" s="13">
        <f t="shared" si="1"/>
        <v>0</v>
      </c>
    </row>
    <row r="10" spans="1:9" ht="14.25">
      <c r="A10" s="1"/>
      <c r="B10" s="12" t="s">
        <v>15</v>
      </c>
      <c r="C10" s="13"/>
      <c r="D10" s="13"/>
      <c r="E10" s="13">
        <f t="shared" si="0"/>
        <v>0</v>
      </c>
      <c r="F10" s="12" t="s">
        <v>16</v>
      </c>
      <c r="G10" s="13"/>
      <c r="H10" s="13"/>
      <c r="I10" s="13">
        <f t="shared" si="1"/>
        <v>0</v>
      </c>
    </row>
    <row r="11" spans="1:9" ht="14.25">
      <c r="A11" s="1"/>
      <c r="B11" s="12" t="s">
        <v>17</v>
      </c>
      <c r="C11" s="13">
        <v>960042</v>
      </c>
      <c r="D11" s="13">
        <v>266038</v>
      </c>
      <c r="E11" s="13">
        <f t="shared" si="0"/>
        <v>694004</v>
      </c>
      <c r="F11" s="12" t="s">
        <v>18</v>
      </c>
      <c r="G11" s="13"/>
      <c r="H11" s="13"/>
      <c r="I11" s="13">
        <f t="shared" si="1"/>
        <v>0</v>
      </c>
    </row>
    <row r="12" spans="1:9" ht="14.25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 ht="14.25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 ht="14.25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 ht="14.25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t="14.25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 ht="14.25">
      <c r="A18" s="1"/>
      <c r="B18" s="12"/>
      <c r="C18" s="13"/>
      <c r="D18" s="13"/>
      <c r="E18" s="13"/>
      <c r="F18" s="12" t="s">
        <v>31</v>
      </c>
      <c r="G18" s="13"/>
      <c r="H18" s="13"/>
      <c r="I18" s="13">
        <f t="shared" si="1"/>
        <v>0</v>
      </c>
    </row>
    <row r="19" spans="1:9" ht="14.25">
      <c r="A19" s="1"/>
      <c r="B19" s="12"/>
      <c r="C19" s="13"/>
      <c r="D19" s="13"/>
      <c r="E19" s="13"/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/>
      <c r="C20" s="13"/>
      <c r="D20" s="13"/>
      <c r="E20" s="13"/>
      <c r="F20" s="12" t="s">
        <v>33</v>
      </c>
      <c r="G20" s="13"/>
      <c r="H20" s="13"/>
      <c r="I20" s="13">
        <f t="shared" si="1"/>
        <v>0</v>
      </c>
    </row>
    <row r="21" spans="1:9" ht="14.25">
      <c r="A21" s="1"/>
      <c r="B21" s="12"/>
      <c r="C21" s="13"/>
      <c r="D21" s="13"/>
      <c r="E21" s="13"/>
      <c r="F21" s="12" t="s">
        <v>34</v>
      </c>
      <c r="G21" s="13"/>
      <c r="H21" s="13"/>
      <c r="I21" s="13">
        <f t="shared" si="1"/>
        <v>0</v>
      </c>
    </row>
    <row r="22" spans="1:9" ht="14.25">
      <c r="A22" s="1"/>
      <c r="B22" s="12"/>
      <c r="C22" s="13"/>
      <c r="D22" s="13"/>
      <c r="E22" s="13"/>
      <c r="F22" s="12" t="s">
        <v>35</v>
      </c>
      <c r="G22" s="13">
        <v>100030</v>
      </c>
      <c r="H22" s="13">
        <v>45058</v>
      </c>
      <c r="I22" s="13">
        <f t="shared" si="1"/>
        <v>54972</v>
      </c>
    </row>
    <row r="23" spans="1:9" ht="14.25">
      <c r="A23" s="1"/>
      <c r="B23" s="12"/>
      <c r="C23" s="13"/>
      <c r="D23" s="13"/>
      <c r="E23" s="13"/>
      <c r="F23" s="12" t="s">
        <v>36</v>
      </c>
      <c r="G23" s="13"/>
      <c r="H23" s="13"/>
      <c r="I23" s="13">
        <f t="shared" si="1"/>
        <v>0</v>
      </c>
    </row>
    <row r="24" spans="1:9" ht="14.25">
      <c r="A24" s="1"/>
      <c r="B24" s="12"/>
      <c r="C24" s="13"/>
      <c r="D24" s="13"/>
      <c r="E24" s="13"/>
      <c r="F24" s="12" t="s">
        <v>37</v>
      </c>
      <c r="G24" s="13"/>
      <c r="H24" s="13"/>
      <c r="I24" s="13">
        <f t="shared" si="1"/>
        <v>0</v>
      </c>
    </row>
    <row r="25" spans="1:9" ht="14.25">
      <c r="A25" s="1"/>
      <c r="B25" s="12"/>
      <c r="C25" s="13"/>
      <c r="D25" s="13"/>
      <c r="E25" s="13"/>
      <c r="F25" s="12" t="s">
        <v>38</v>
      </c>
      <c r="G25" s="13">
        <v>20764852</v>
      </c>
      <c r="H25" s="13">
        <v>13809153</v>
      </c>
      <c r="I25" s="13">
        <f t="shared" si="1"/>
        <v>6955699</v>
      </c>
    </row>
    <row r="26" spans="1:9" ht="14.25">
      <c r="A26" s="1"/>
      <c r="B26" s="12"/>
      <c r="C26" s="13"/>
      <c r="D26" s="13"/>
      <c r="E26" s="13"/>
      <c r="F26" s="12" t="s">
        <v>39</v>
      </c>
      <c r="G26" s="13"/>
      <c r="H26" s="13"/>
      <c r="I26" s="13">
        <f t="shared" si="1"/>
        <v>0</v>
      </c>
    </row>
    <row r="27" spans="1:9" ht="14.25">
      <c r="A27" s="1"/>
      <c r="B27" s="12"/>
      <c r="C27" s="13"/>
      <c r="D27" s="13"/>
      <c r="E27" s="13"/>
      <c r="F27" s="12" t="s">
        <v>40</v>
      </c>
      <c r="G27" s="13"/>
      <c r="H27" s="13"/>
      <c r="I27" s="13">
        <f t="shared" si="1"/>
        <v>0</v>
      </c>
    </row>
    <row r="28" spans="1:9" ht="14.25">
      <c r="A28" s="1"/>
      <c r="B28" s="8" t="s">
        <v>41</v>
      </c>
      <c r="C28" s="9">
        <f>+C29 +C33</f>
        <v>91734661</v>
      </c>
      <c r="D28" s="9">
        <f>+D29 +D33</f>
        <v>99061103</v>
      </c>
      <c r="E28" s="9">
        <f t="shared" ref="E28:E55" si="2">C28-D28</f>
        <v>-7326442</v>
      </c>
      <c r="F28" s="8" t="s">
        <v>42</v>
      </c>
      <c r="G28" s="9">
        <f>+G29+G30+G31+G32+G33+G34+G35+G36+G37+G38</f>
        <v>0</v>
      </c>
      <c r="H28" s="9">
        <f>+H29+H30+H31+H32+H33+H34+H35+H36+H37+H38</f>
        <v>0</v>
      </c>
      <c r="I28" s="9">
        <f t="shared" si="1"/>
        <v>0</v>
      </c>
    </row>
    <row r="29" spans="1:9" ht="14.25">
      <c r="A29" s="1"/>
      <c r="B29" s="8" t="s">
        <v>43</v>
      </c>
      <c r="C29" s="9">
        <f>+C30+C31+C32</f>
        <v>0</v>
      </c>
      <c r="D29" s="9">
        <f>+D30+D31+D32</f>
        <v>0</v>
      </c>
      <c r="E29" s="9">
        <f t="shared" si="2"/>
        <v>0</v>
      </c>
      <c r="F29" s="10" t="s">
        <v>44</v>
      </c>
      <c r="G29" s="11"/>
      <c r="H29" s="11"/>
      <c r="I29" s="11">
        <f t="shared" si="1"/>
        <v>0</v>
      </c>
    </row>
    <row r="30" spans="1:9" ht="14.25">
      <c r="A30" s="1"/>
      <c r="B30" s="10" t="s">
        <v>45</v>
      </c>
      <c r="C30" s="11"/>
      <c r="D30" s="11"/>
      <c r="E30" s="11">
        <f t="shared" si="2"/>
        <v>0</v>
      </c>
      <c r="F30" s="12" t="s">
        <v>46</v>
      </c>
      <c r="G30" s="13"/>
      <c r="H30" s="13"/>
      <c r="I30" s="13">
        <f t="shared" si="1"/>
        <v>0</v>
      </c>
    </row>
    <row r="31" spans="1:9" ht="14.25">
      <c r="A31" s="1"/>
      <c r="B31" s="12" t="s">
        <v>47</v>
      </c>
      <c r="C31" s="13"/>
      <c r="D31" s="13"/>
      <c r="E31" s="13">
        <f t="shared" si="2"/>
        <v>0</v>
      </c>
      <c r="F31" s="12" t="s">
        <v>48</v>
      </c>
      <c r="G31" s="13"/>
      <c r="H31" s="13"/>
      <c r="I31" s="13">
        <f t="shared" si="1"/>
        <v>0</v>
      </c>
    </row>
    <row r="32" spans="1:9" ht="14.25">
      <c r="A32" s="1"/>
      <c r="B32" s="12" t="s">
        <v>49</v>
      </c>
      <c r="C32" s="13"/>
      <c r="D32" s="13"/>
      <c r="E32" s="13">
        <f t="shared" si="2"/>
        <v>0</v>
      </c>
      <c r="F32" s="12" t="s">
        <v>50</v>
      </c>
      <c r="G32" s="13"/>
      <c r="H32" s="13"/>
      <c r="I32" s="13">
        <f t="shared" si="1"/>
        <v>0</v>
      </c>
    </row>
    <row r="33" spans="1:9" ht="14.25">
      <c r="A33" s="1"/>
      <c r="B33" s="8" t="s">
        <v>51</v>
      </c>
      <c r="C33" s="9">
        <f>+C34+C35+C36+C37+C38+C39+C40+C41+C42+C43+C44+C45+C46+C47+C48+C49+C50+C51+C52+C53-ABS(C54)</f>
        <v>91734661</v>
      </c>
      <c r="D33" s="9">
        <f>+D34+D35+D36+D37+D38+D39+D40+D41+D42+D43+D44+D45+D46+D47+D48+D49+D50+D51+D52+D53-ABS(D54)</f>
        <v>99061103</v>
      </c>
      <c r="E33" s="9">
        <f t="shared" si="2"/>
        <v>-7326442</v>
      </c>
      <c r="F33" s="12" t="s">
        <v>52</v>
      </c>
      <c r="G33" s="13"/>
      <c r="H33" s="13"/>
      <c r="I33" s="13">
        <f t="shared" si="1"/>
        <v>0</v>
      </c>
    </row>
    <row r="34" spans="1:9" ht="14.25">
      <c r="A34" s="1"/>
      <c r="B34" s="10" t="s">
        <v>45</v>
      </c>
      <c r="C34" s="11"/>
      <c r="D34" s="11"/>
      <c r="E34" s="11">
        <f t="shared" si="2"/>
        <v>0</v>
      </c>
      <c r="F34" s="12" t="s">
        <v>53</v>
      </c>
      <c r="G34" s="13"/>
      <c r="H34" s="13"/>
      <c r="I34" s="13">
        <f t="shared" si="1"/>
        <v>0</v>
      </c>
    </row>
    <row r="35" spans="1:9" ht="14.25">
      <c r="A35" s="1"/>
      <c r="B35" s="12" t="s">
        <v>47</v>
      </c>
      <c r="C35" s="13">
        <v>91511099</v>
      </c>
      <c r="D35" s="13">
        <v>98786189</v>
      </c>
      <c r="E35" s="13">
        <f t="shared" si="2"/>
        <v>-7275090</v>
      </c>
      <c r="F35" s="12" t="s">
        <v>54</v>
      </c>
      <c r="G35" s="13"/>
      <c r="H35" s="13"/>
      <c r="I35" s="13">
        <f t="shared" si="1"/>
        <v>0</v>
      </c>
    </row>
    <row r="36" spans="1:9" ht="14.25">
      <c r="A36" s="1"/>
      <c r="B36" s="12" t="s">
        <v>55</v>
      </c>
      <c r="C36" s="13">
        <v>223560</v>
      </c>
      <c r="D36" s="13">
        <v>233149</v>
      </c>
      <c r="E36" s="13">
        <f t="shared" si="2"/>
        <v>-9589</v>
      </c>
      <c r="F36" s="12" t="s">
        <v>56</v>
      </c>
      <c r="G36" s="13"/>
      <c r="H36" s="13"/>
      <c r="I36" s="13">
        <f t="shared" si="1"/>
        <v>0</v>
      </c>
    </row>
    <row r="37" spans="1:9" ht="14.25">
      <c r="A37" s="1"/>
      <c r="B37" s="12" t="s">
        <v>57</v>
      </c>
      <c r="C37" s="13"/>
      <c r="D37" s="13"/>
      <c r="E37" s="13">
        <f t="shared" si="2"/>
        <v>0</v>
      </c>
      <c r="F37" s="12" t="s">
        <v>58</v>
      </c>
      <c r="G37" s="13"/>
      <c r="H37" s="13"/>
      <c r="I37" s="13">
        <f t="shared" si="1"/>
        <v>0</v>
      </c>
    </row>
    <row r="38" spans="1:9" ht="14.25">
      <c r="A38" s="1"/>
      <c r="B38" s="12" t="s">
        <v>59</v>
      </c>
      <c r="C38" s="13">
        <v>1</v>
      </c>
      <c r="D38" s="13">
        <v>41764</v>
      </c>
      <c r="E38" s="13">
        <f t="shared" si="2"/>
        <v>-41763</v>
      </c>
      <c r="F38" s="12" t="s">
        <v>60</v>
      </c>
      <c r="G38" s="13"/>
      <c r="H38" s="13"/>
      <c r="I38" s="13">
        <f t="shared" si="1"/>
        <v>0</v>
      </c>
    </row>
    <row r="39" spans="1:9" ht="14.25">
      <c r="A39" s="1"/>
      <c r="B39" s="12" t="s">
        <v>61</v>
      </c>
      <c r="C39" s="13">
        <v>1</v>
      </c>
      <c r="D39" s="13">
        <v>1</v>
      </c>
      <c r="E39" s="13">
        <f t="shared" si="2"/>
        <v>0</v>
      </c>
      <c r="F39" s="8" t="s">
        <v>62</v>
      </c>
      <c r="G39" s="9">
        <f>+G7 +G28</f>
        <v>36143301</v>
      </c>
      <c r="H39" s="9">
        <f>+H7 +H28</f>
        <v>26159154</v>
      </c>
      <c r="I39" s="9">
        <f t="shared" si="1"/>
        <v>9984147</v>
      </c>
    </row>
    <row r="40" spans="1:9" ht="14.25">
      <c r="A40" s="1"/>
      <c r="B40" s="12" t="s">
        <v>63</v>
      </c>
      <c r="C40" s="13"/>
      <c r="D40" s="13"/>
      <c r="E40" s="13">
        <f t="shared" si="2"/>
        <v>0</v>
      </c>
      <c r="F40" s="23" t="s">
        <v>64</v>
      </c>
      <c r="G40" s="24"/>
      <c r="H40" s="24"/>
      <c r="I40" s="25"/>
    </row>
    <row r="41" spans="1:9" ht="14.25">
      <c r="A41" s="1"/>
      <c r="B41" s="12" t="s">
        <v>65</v>
      </c>
      <c r="C41" s="13"/>
      <c r="D41" s="13"/>
      <c r="E41" s="13">
        <f t="shared" si="2"/>
        <v>0</v>
      </c>
      <c r="F41" s="10" t="s">
        <v>66</v>
      </c>
      <c r="G41" s="11"/>
      <c r="H41" s="11"/>
      <c r="I41" s="11">
        <f t="shared" ref="I41:I49" si="3">G41-H41</f>
        <v>0</v>
      </c>
    </row>
    <row r="42" spans="1:9" ht="14.25">
      <c r="A42" s="1"/>
      <c r="B42" s="12" t="s">
        <v>67</v>
      </c>
      <c r="C42" s="13"/>
      <c r="D42" s="13"/>
      <c r="E42" s="13">
        <f t="shared" si="2"/>
        <v>0</v>
      </c>
      <c r="F42" s="12" t="s">
        <v>9</v>
      </c>
      <c r="G42" s="13">
        <f>+G43+G44</f>
        <v>0</v>
      </c>
      <c r="H42" s="13">
        <f>+H43+H44</f>
        <v>0</v>
      </c>
      <c r="I42" s="13">
        <f t="shared" si="3"/>
        <v>0</v>
      </c>
    </row>
    <row r="43" spans="1:9" ht="14.25">
      <c r="A43" s="1"/>
      <c r="B43" s="12" t="s">
        <v>68</v>
      </c>
      <c r="C43" s="13"/>
      <c r="D43" s="13"/>
      <c r="E43" s="13">
        <f t="shared" si="2"/>
        <v>0</v>
      </c>
      <c r="F43" s="12" t="s">
        <v>69</v>
      </c>
      <c r="G43" s="13"/>
      <c r="H43" s="13"/>
      <c r="I43" s="13">
        <f t="shared" si="3"/>
        <v>0</v>
      </c>
    </row>
    <row r="44" spans="1:9" ht="14.25">
      <c r="A44" s="1"/>
      <c r="B44" s="12" t="s">
        <v>70</v>
      </c>
      <c r="C44" s="13"/>
      <c r="D44" s="13"/>
      <c r="E44" s="13">
        <f t="shared" si="2"/>
        <v>0</v>
      </c>
      <c r="F44" s="12" t="s">
        <v>71</v>
      </c>
      <c r="G44" s="13"/>
      <c r="H44" s="13"/>
      <c r="I44" s="13">
        <f t="shared" si="3"/>
        <v>0</v>
      </c>
    </row>
    <row r="45" spans="1:9" ht="14.25">
      <c r="A45" s="1"/>
      <c r="B45" s="12" t="s">
        <v>72</v>
      </c>
      <c r="C45" s="13"/>
      <c r="D45" s="13"/>
      <c r="E45" s="13">
        <f t="shared" si="2"/>
        <v>0</v>
      </c>
      <c r="F45" s="12" t="s">
        <v>73</v>
      </c>
      <c r="G45" s="13">
        <v>9748631</v>
      </c>
      <c r="H45" s="13">
        <v>10231148</v>
      </c>
      <c r="I45" s="13">
        <f t="shared" si="3"/>
        <v>-482517</v>
      </c>
    </row>
    <row r="46" spans="1:9" ht="14.25">
      <c r="A46" s="1"/>
      <c r="B46" s="12" t="s">
        <v>74</v>
      </c>
      <c r="C46" s="13"/>
      <c r="D46" s="13"/>
      <c r="E46" s="13">
        <f t="shared" si="2"/>
        <v>0</v>
      </c>
      <c r="F46" s="12" t="s">
        <v>75</v>
      </c>
      <c r="G46" s="13">
        <f>+G47</f>
        <v>0</v>
      </c>
      <c r="H46" s="13">
        <f>+H47</f>
        <v>0</v>
      </c>
      <c r="I46" s="13">
        <f t="shared" si="3"/>
        <v>0</v>
      </c>
    </row>
    <row r="47" spans="1:9" ht="14.25">
      <c r="A47" s="1"/>
      <c r="B47" s="12" t="s">
        <v>76</v>
      </c>
      <c r="C47" s="13"/>
      <c r="D47" s="13"/>
      <c r="E47" s="13">
        <f t="shared" si="2"/>
        <v>0</v>
      </c>
      <c r="F47" s="12" t="s">
        <v>77</v>
      </c>
      <c r="G47" s="13"/>
      <c r="H47" s="13"/>
      <c r="I47" s="13">
        <f t="shared" si="3"/>
        <v>0</v>
      </c>
    </row>
    <row r="48" spans="1:9" ht="14.25">
      <c r="A48" s="1"/>
      <c r="B48" s="12" t="s">
        <v>78</v>
      </c>
      <c r="C48" s="13"/>
      <c r="D48" s="13"/>
      <c r="E48" s="13">
        <f t="shared" si="2"/>
        <v>0</v>
      </c>
      <c r="F48" s="12" t="s">
        <v>79</v>
      </c>
      <c r="G48" s="13">
        <v>88695892</v>
      </c>
      <c r="H48" s="13">
        <v>92654439</v>
      </c>
      <c r="I48" s="13">
        <f t="shared" si="3"/>
        <v>-3958547</v>
      </c>
    </row>
    <row r="49" spans="1:9" ht="14.25">
      <c r="A49" s="1"/>
      <c r="B49" s="12" t="s">
        <v>80</v>
      </c>
      <c r="C49" s="13"/>
      <c r="D49" s="13"/>
      <c r="E49" s="13">
        <f t="shared" si="2"/>
        <v>0</v>
      </c>
      <c r="F49" s="12" t="s">
        <v>81</v>
      </c>
      <c r="G49" s="13">
        <v>-3958547</v>
      </c>
      <c r="H49" s="13">
        <v>-5441331</v>
      </c>
      <c r="I49" s="13">
        <f t="shared" si="3"/>
        <v>1482784</v>
      </c>
    </row>
    <row r="50" spans="1:9" ht="14.25">
      <c r="A50" s="1"/>
      <c r="B50" s="12" t="s">
        <v>82</v>
      </c>
      <c r="C50" s="13"/>
      <c r="D50" s="13"/>
      <c r="E50" s="13">
        <f t="shared" si="2"/>
        <v>0</v>
      </c>
      <c r="F50" s="12"/>
      <c r="G50" s="13"/>
      <c r="H50" s="13"/>
      <c r="I50" s="13"/>
    </row>
    <row r="51" spans="1:9" ht="14.25">
      <c r="A51" s="1"/>
      <c r="B51" s="12" t="s">
        <v>83</v>
      </c>
      <c r="C51" s="13"/>
      <c r="D51" s="13"/>
      <c r="E51" s="13">
        <f t="shared" si="2"/>
        <v>0</v>
      </c>
      <c r="F51" s="12"/>
      <c r="G51" s="13"/>
      <c r="H51" s="13"/>
      <c r="I51" s="13"/>
    </row>
    <row r="52" spans="1:9" ht="14.25">
      <c r="A52" s="1"/>
      <c r="B52" s="12" t="s">
        <v>84</v>
      </c>
      <c r="C52" s="13"/>
      <c r="D52" s="13"/>
      <c r="E52" s="13">
        <f t="shared" si="2"/>
        <v>0</v>
      </c>
      <c r="F52" s="12"/>
      <c r="G52" s="13"/>
      <c r="H52" s="13"/>
      <c r="I52" s="13"/>
    </row>
    <row r="53" spans="1:9" ht="14.25">
      <c r="A53" s="1"/>
      <c r="B53" s="12" t="s">
        <v>85</v>
      </c>
      <c r="C53" s="13"/>
      <c r="D53" s="13"/>
      <c r="E53" s="13">
        <f t="shared" si="2"/>
        <v>0</v>
      </c>
      <c r="F53" s="14"/>
      <c r="G53" s="15"/>
      <c r="H53" s="15"/>
      <c r="I53" s="15"/>
    </row>
    <row r="54" spans="1:9" ht="14.25">
      <c r="A54" s="1"/>
      <c r="B54" s="14" t="s">
        <v>29</v>
      </c>
      <c r="C54" s="15"/>
      <c r="D54" s="15"/>
      <c r="E54" s="15">
        <f t="shared" si="2"/>
        <v>0</v>
      </c>
      <c r="F54" s="8" t="s">
        <v>86</v>
      </c>
      <c r="G54" s="9">
        <f>+G41 +G42 +G45 +G46 +G48</f>
        <v>98444523</v>
      </c>
      <c r="H54" s="9">
        <f>+H41 +H42 +H45 +H46 +H48</f>
        <v>102885587</v>
      </c>
      <c r="I54" s="9">
        <f t="shared" ref="I54:I55" si="4">G54-H54</f>
        <v>-4441064</v>
      </c>
    </row>
    <row r="55" spans="1:9" ht="14.25">
      <c r="A55" s="1"/>
      <c r="B55" s="8" t="s">
        <v>87</v>
      </c>
      <c r="C55" s="9">
        <f>+C7 +C28</f>
        <v>134587824</v>
      </c>
      <c r="D55" s="9">
        <f>+D7 +D28</f>
        <v>129044741</v>
      </c>
      <c r="E55" s="9">
        <f t="shared" si="2"/>
        <v>5543083</v>
      </c>
      <c r="F55" s="16" t="s">
        <v>88</v>
      </c>
      <c r="G55" s="17">
        <f>+G39 +G54</f>
        <v>134587824</v>
      </c>
      <c r="H55" s="17">
        <f>+H39 +H54</f>
        <v>129044741</v>
      </c>
      <c r="I55" s="17">
        <f t="shared" si="4"/>
        <v>5543083</v>
      </c>
    </row>
  </sheetData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松江市社会福祉協議会社会福祉事業</vt:lpstr>
      <vt:lpstr>松江市社会福祉協議会介護センター事業</vt:lpstr>
      <vt:lpstr>松江市社会福祉協議会公益事業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布野 貴嗣</cp:lastModifiedBy>
  <dcterms:created xsi:type="dcterms:W3CDTF">2018-06-26T05:21:40Z</dcterms:created>
  <dcterms:modified xsi:type="dcterms:W3CDTF">2018-07-03T07:25:10Z</dcterms:modified>
</cp:coreProperties>
</file>